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95" activeTab="3"/>
  </bookViews>
  <sheets>
    <sheet name="PL1" sheetId="1" r:id="rId1"/>
    <sheet name="PL2" sheetId="2" r:id="rId2"/>
    <sheet name="PL3" sheetId="3" r:id="rId3"/>
    <sheet name="PH4" sheetId="4" r:id="rId4"/>
    <sheet name="PL5" sheetId="5" r:id="rId5"/>
  </sheets>
  <definedNames>
    <definedName name="_xlnm.Print_Titles" localSheetId="0">'PL1'!$4:$4</definedName>
    <definedName name="_xlnm.Print_Titles" localSheetId="1">'PL2'!$5:$8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<sst xmlns="http://schemas.openxmlformats.org/spreadsheetml/2006/main" count="320" uniqueCount="232">
  <si>
    <t>PHỤ LỤC 01</t>
  </si>
  <si>
    <t>Văn bản triển khai thực hiện Chỉ thị số 40-CT/TW và Kết luận số 06-KL/TW</t>
  </si>
  <si>
    <t>STT</t>
  </si>
  <si>
    <t>Số, ký hiệu</t>
  </si>
  <si>
    <t>Ngày ban hành</t>
  </si>
  <si>
    <t>Cơ quan ban hành</t>
  </si>
  <si>
    <t>Tên văn bản</t>
  </si>
  <si>
    <t>I</t>
  </si>
  <si>
    <t xml:space="preserve">Văn bản triển khai thực hiện Chỉ thị số 40-CT/TW </t>
  </si>
  <si>
    <t>1154-CV/TU</t>
  </si>
  <si>
    <t>Tỉnh ủy Hậu Giang</t>
  </si>
  <si>
    <t>Công văn về việc tập trung thực hiện tốt Chỉ thị số 40-CT/TW ngày 22/11/2014 của Ban Bí thư Trung ương Đảng</t>
  </si>
  <si>
    <t>1010/UBND-VX</t>
  </si>
  <si>
    <t>UBND tỉnh Hậu Giang</t>
  </si>
  <si>
    <t>Công văn về việc tăng cường công tác quản lý nguồn vốn tín dụng chính sách xã hội trên địa bàn tỉnh</t>
  </si>
  <si>
    <t>68/KH-UBND</t>
  </si>
  <si>
    <t>Kế hoạch về việc triển khai thực hiện việc tăng cường sự lãnh đạo của Đảng đối với tín dụng chính sách trên địa bàn tỉnh</t>
  </si>
  <si>
    <t>1308/KH-UBND</t>
  </si>
  <si>
    <t>Kế hoạch về việc phát động phong trào thi đua thực hiện tín dụng chính sách xã hội năm 2019 trên địa bàn tỉnh Hậu Giang</t>
  </si>
  <si>
    <t>711-CV/HU</t>
  </si>
  <si>
    <t>Huyện ủy Châu Thành</t>
  </si>
  <si>
    <t>Công văn về việc triển khai thực hiện Chỉ thị số 40-CT/TW ngày 22/11/2014 của Ban Bí thư</t>
  </si>
  <si>
    <t>69/KH-UBND</t>
  </si>
  <si>
    <t>UBND huyện Châu Thành</t>
  </si>
  <si>
    <t>Kế hoạch thực hiện theo Chỉ thị số 40-CT/TW ngày 22/11/2014 của Ban Bí thư về tăng cường sự lãnh đạo của Đảng đối với tín dụng chính sách</t>
  </si>
  <si>
    <t>22/KH-UBND</t>
  </si>
  <si>
    <t>Kế hoạch tổ chức tổng kết 3 năm thực hiện Chỉ thị số 40-CT/TW của Ban Bí thư về tăng cường sự lãnh đạo của Đảng với tín dụng chính sách</t>
  </si>
  <si>
    <t>736/UBND-NCTH</t>
  </si>
  <si>
    <t>UBND thị xã Ngã Bảy</t>
  </si>
  <si>
    <t>Công văn về việc triển khai thực hiện Công văn số 1154-CV/TU ngày 27/3/2015 của Ban Thường vụ Tỉnh ủy</t>
  </si>
  <si>
    <t>69-CV/TU</t>
  </si>
  <si>
    <t>Thị ủy Ngã Bảy</t>
  </si>
  <si>
    <t>Công văn về việc triển khai, thực hiện Chỉ thị số 40-CT/TW của Ban Bí thư Trung ương Đảng khóa XI</t>
  </si>
  <si>
    <t>80/KH-UBND</t>
  </si>
  <si>
    <t>Kế hoạch Triển khai thực hiện việc tăng cường sự lãnh đạo của Đảng đối với tín dụng chính sách xã hội trên địa bàn thị xã</t>
  </si>
  <si>
    <t>1259/UBND-NCT1</t>
  </si>
  <si>
    <t>Công văn về việc thực hiện tín dụng chính sách trên địa bàn thị xã</t>
  </si>
  <si>
    <t>66/KH-UBND</t>
  </si>
  <si>
    <t>UBND huyện Long Mỹ</t>
  </si>
  <si>
    <t>Kế hoạch về việc triển khai thực hiện việc tăng cường sự lãnh đạo của Đảng đối với tín dụng chính sách xã hội trên địa bàn huyện</t>
  </si>
  <si>
    <t>322-CV/HU</t>
  </si>
  <si>
    <t>Huyện ủy Long Mỹ</t>
  </si>
  <si>
    <t>Công văn về việc tăng cường sự lãnh đạo của Đảng đối với tín dụng chính sách xã hội trên địa bàn huyện</t>
  </si>
  <si>
    <t>21-CV/TU</t>
  </si>
  <si>
    <t>Thành ủy Vị Thanh</t>
  </si>
  <si>
    <t>1405/UBND-VX</t>
  </si>
  <si>
    <t>UBND TP Vị Thanh</t>
  </si>
  <si>
    <t>Công văn về việc triển khai Công văn số 1154-CV/TU ngày 27/3/2015 của Ban Thường vụ Tỉnh ủy Hậu Giang</t>
  </si>
  <si>
    <t>118/KH-UBND</t>
  </si>
  <si>
    <t>Kế hoạch thực hiện theo Chỉ thị số 40-CT/TW ngày 22/11/2014 của Ban Bí thư về tăng cường sự lãnh đạo của Đảng đối với tín dụng chính sách xã hội</t>
  </si>
  <si>
    <t>1122/UBND-VX</t>
  </si>
  <si>
    <t>Công văn về việc triển khai các giải pháp nâng cao chất lượng tín dụng chính sách trên địa bàn</t>
  </si>
  <si>
    <t>76/KH-UBND</t>
  </si>
  <si>
    <t>UBND thị xã Long Mỹ</t>
  </si>
  <si>
    <t>Kế hoạch về việc triển khai thực hiện tăng cường sự lãnh đạo của Đảng đối với tín dụng chính sách xã hội trên địa bàn thị xã</t>
  </si>
  <si>
    <t>266-CV/TU</t>
  </si>
  <si>
    <t>Thị ủy Long Mỹ</t>
  </si>
  <si>
    <t>Công văn về việc tăng cường sự lãnh đạo của Đảng và nâng cao chất lượng đối với tín dụng chính sách xã hội</t>
  </si>
  <si>
    <t>06a/KH-UBND</t>
  </si>
  <si>
    <t>Kế hoạch về việc tổ chức sơ kết Chỉ thị số 40-CT/TW ngày 22/11/2014 của Ban Bí thư Trung ương Đảng và hoạt động tín dụng chính sách năm 2017</t>
  </si>
  <si>
    <t>709-CV/HU</t>
  </si>
  <si>
    <t>Huyện ủy Vị Thủy</t>
  </si>
  <si>
    <t>Công văn về việc triển khai thực hiện Chỉ thị số 40-CT/TW Ban Bí thư Trung ương Đảng</t>
  </si>
  <si>
    <t>16-CV/HU</t>
  </si>
  <si>
    <t>Công văn về việc chỉ đạo nâng cao chất lượng tín dụng trên địa bàn huyện</t>
  </si>
  <si>
    <t>74/KH-UBND</t>
  </si>
  <si>
    <t>UBND huyện Vị Thủy</t>
  </si>
  <si>
    <t>Kế hoạch về việc triển khai khai thực hiện Chỉ thị số 40-CT/TW của Ban Bí thư Trung ương Đảng và Công văn số 1154-CV/TU của Ban Thường vụ Tỉnh ủy về tăng cường quản lý nguồn vốn tín dụng chính sách xã hội trên địa bàn huyện</t>
  </si>
  <si>
    <t>40/KH-UBND</t>
  </si>
  <si>
    <t>UBND huyện vị Thủy</t>
  </si>
  <si>
    <t>Kế hoạch về việc triển khai thực hiện việc tăng cường sự lãnh đạo của Đảng đối với tín dụng chính sách xã hội trên địa bàn huyện Vị Thủy</t>
  </si>
  <si>
    <t>111/KH-UBND</t>
  </si>
  <si>
    <t>UBND huyện Châu Thành A</t>
  </si>
  <si>
    <t>626-CV/HU</t>
  </si>
  <si>
    <t>Huyện ủy Phụng Hiệp</t>
  </si>
  <si>
    <t>Công văn về việc triển khai thực hiện Chỉ thị số 40-CT/TW</t>
  </si>
  <si>
    <t>995-UBND</t>
  </si>
  <si>
    <t>UBND huyện Phụng Hiệp</t>
  </si>
  <si>
    <t>120/KH-UBND</t>
  </si>
  <si>
    <t>Kế hoạch về việc triển khai thực hiện tăng cường sự lãnh đạo của Đảng đối với tín dụng chính sách</t>
  </si>
  <si>
    <t>18/KH-UBND</t>
  </si>
  <si>
    <t>Kế hoạch về việc tổng kết Chỉ thị số 40-CT/TW ngày 22/11/2014 và hoạt động tín dụng chính sách trên địa bàn năm 2017</t>
  </si>
  <si>
    <t>3065/UBND-VX</t>
  </si>
  <si>
    <t>Công văn về việc thực hiện tín dụng chính sách</t>
  </si>
  <si>
    <t>442-CV/HU</t>
  </si>
  <si>
    <t>Công văn về việc phát huy hiệu quả tín dụng chính sách xã hội</t>
  </si>
  <si>
    <t>II</t>
  </si>
  <si>
    <t>Văn bản triển khai thực hiện Kết luận số 06-KL/TW</t>
  </si>
  <si>
    <t>318-CV/TU</t>
  </si>
  <si>
    <t xml:space="preserve">Công văn về việc tiếp tục thực hiện Chỉ thị số 40-CT/TW của Ban Bí thư về tăng cường lãnh đạo của Đảng đối với tín dụng chính sách xã hội </t>
  </si>
  <si>
    <t>948-CV/TU</t>
  </si>
  <si>
    <t xml:space="preserve">Công văn về việc tăng cường lãnh đạo, chỉ đạo hoạt động tín dụng chính sách xã hội </t>
  </si>
  <si>
    <t>219/KH-UBND</t>
  </si>
  <si>
    <t>Kế hoạch thực hiện Quyết định số 1630/QĐ-TTg ngày 28/9/2021 của Thủ tướng Chính phủ về Kế hoạch triển khai thực hiện Chỉ thị số 40-CT/TW ngày 22/11/2014 của Ban Bí thư Trung ương Đảng trên địa bàn tỉnh Hậu Giang</t>
  </si>
  <si>
    <t>770/UBND-NCTH</t>
  </si>
  <si>
    <t xml:space="preserve"> UBND tỉnh Hậu Giang</t>
  </si>
  <si>
    <t>Công văn về việc tăng cường công tác quản lý, thực hiện tín dụng chính sách xã hội trên địa bàn</t>
  </si>
  <si>
    <t>1746/UBND-NCTH</t>
  </si>
  <si>
    <t>Công văn về việc tăng cường phối hợp, thực hiện công tác tín dụng chính sách xã hội</t>
  </si>
  <si>
    <t>6347/VP.UBND-NCTH</t>
  </si>
  <si>
    <t>Văn phòng UBND tỉnh Hậu Giang</t>
  </si>
  <si>
    <t>Công văn về việc tăng cường thực hiện tín dụng chính sách xã hội</t>
  </si>
  <si>
    <t>08/KH-UBND</t>
  </si>
  <si>
    <t>Kế hoạch thực hiện Kế hoạch số 219/KH-UBND của UBND tỉnh về triển khai thực hiện Chỉ thị số 40-CT/TW.</t>
  </si>
  <si>
    <t>942-CV/HU</t>
  </si>
  <si>
    <t>Công văn về việc tăng cường lãnh đạo, chỉ đạo hoạt động tín dụng chính sách xã hội</t>
  </si>
  <si>
    <t>212-CV/TU</t>
  </si>
  <si>
    <t>Thành ủy Ngã Bảy</t>
  </si>
  <si>
    <t>Công văn về việc triển khai thực hiện Công văn số 318-CV/TU của Ban Thường vụ Tỉnh ủy</t>
  </si>
  <si>
    <t xml:space="preserve">140/UBND </t>
  </si>
  <si>
    <t>UBND thành phố Ngã Bảy</t>
  </si>
  <si>
    <t>Công văn về việc tăng cường phối hợp thực hiện tín dụng chính sách xã hội</t>
  </si>
  <si>
    <t xml:space="preserve">43/KH-UBND </t>
  </si>
  <si>
    <t>Kế hoạch về việc triển khai thực hiện Quyết định số 1630/QĐ-TTg của Thủ tướng Chính phủ về Kế hoạch triển khai thực hiện Chỉ thị số 40-CT/TW</t>
  </si>
  <si>
    <t>778-CV/TU</t>
  </si>
  <si>
    <t>135-CV/HU</t>
  </si>
  <si>
    <t>50/KH-UBND</t>
  </si>
  <si>
    <t>Kế hoạch về việc triển khai thực hiện Quyết định số 1630/QĐ-TTg ngày 28/9/2021 của Thủ tướng Chính phủ về Kế hoạch triển khai thực hiện Chỉ thị số 40-CT/TW ngày 22/11/2014 của Ban Bí thư Trung ương Đảng trên địa bàn huyện Long Mỹ</t>
  </si>
  <si>
    <t>493-CV/HU</t>
  </si>
  <si>
    <t>231-CV/TU</t>
  </si>
  <si>
    <t>Công văn về việc thực hiện Kết luận số 06-KL/TW của Ban Bí thư về tiếp tục thực hiện Chỉ thị số 40-CT/TW của Ban Bí thư</t>
  </si>
  <si>
    <t>93/KH-UBND</t>
  </si>
  <si>
    <t>UBND thành phố Vị Thanh</t>
  </si>
  <si>
    <t>Kế hoạch về việc triển khai Quyết định số 1630/QĐ-TTg ngày 28/9/2021 của Thủ tướng Chính phủ về kế hoạch thực hiện Chỉ thị số 40-CT/TW ngày 22/11/2021 của Ban Bí thư Trung ương Đảng trên địa bàn thành phố Vị Thanh</t>
  </si>
  <si>
    <t>161-CV/TU</t>
  </si>
  <si>
    <t>Công văn về việc tiếp tục thực hiện Chỉ thị số 40-CT/TW của Ban Bí thư</t>
  </si>
  <si>
    <t>Kế hoạch triển khai thực hiện Quyết định số 1630/QĐ-TTg ngày 28/09/2021 của Thủ tướng Chính phủ về kế hoạch triển khai thực hiện Chỉ thị số 40-CT/TW ngày 22/11/2014 của Ban Bí thư Trung ương Đảng trên địa bàn thị xã Long Mỹ</t>
  </si>
  <si>
    <t>664-CV/TU</t>
  </si>
  <si>
    <t>353-CV/HU</t>
  </si>
  <si>
    <t>Công văn về việc tiếp tục thực hiện Chỉ thị số 40-CT/TW của Ban Bí thư về tăng cường sự lãnh đạo của Đảng đối với tín dụng chính sách xã hội</t>
  </si>
  <si>
    <t>04/KH-UBND</t>
  </si>
  <si>
    <t>Kế hoạch về việc triển khai thực hiện Quyết định số 1630/QĐ-TTg ngày 28/9/2021 của Thủ tướng Chính phủ về Kế hoạch triển khai thực hiện Chỉ thị số 40-CT/TW ngày 22/11/2014 của Ban Bí Thư Trung ương Đảng trên địa bàn huyện Vị Thủy</t>
  </si>
  <si>
    <t>1404-CV/HU</t>
  </si>
  <si>
    <t>23/4/2024</t>
  </si>
  <si>
    <t>432-CV/HU</t>
  </si>
  <si>
    <t>Huyện ủy Châu Thành A</t>
  </si>
  <si>
    <t>1589-CV/HU</t>
  </si>
  <si>
    <t>Công văn về việc tăng cường sự lãnh đạo, chỉ đạo hoạt động tín dụng chính sách xã hội</t>
  </si>
  <si>
    <t>79/KH-UBND</t>
  </si>
  <si>
    <t>Kế hoạch về việc triển khai thực hiện Quyết định số 1630/QĐ-TTD ngày 28/9/2021 của Thủ tướng Chính phủ về kế hoạch thực hiện Chỉ thị số 40-CT/TW ngày 22/11/2021 của Ban Bí thư Trung ương Đảng trên địa bàn huyện Phụng Hiệp</t>
  </si>
  <si>
    <t>583-CV/HU</t>
  </si>
  <si>
    <t>PHỤ LỤC 2</t>
  </si>
  <si>
    <t>Tình hình nguồn vốn, sử dụng vốn của Ngân hàng Chính sách xã hội 
giai đoạn 2014-2024</t>
  </si>
  <si>
    <t>Đơn vị tính: triệu đồng,%</t>
  </si>
  <si>
    <t>Chỉ tiêu</t>
  </si>
  <si>
    <t>NĂM 2014</t>
  </si>
  <si>
    <t>NĂM 2019</t>
  </si>
  <si>
    <t>NĂM 2024</t>
  </si>
  <si>
    <t>Tổng số</t>
  </si>
  <si>
    <t>Tỷ trọng</t>
  </si>
  <si>
    <t>Tăng/giảm so với năm 2014</t>
  </si>
  <si>
    <t>Tăng/giảm so với năm 2019</t>
  </si>
  <si>
    <t>Số tuyệt đối (+/-)</t>
  </si>
  <si>
    <t>Số tương đối (%)</t>
  </si>
  <si>
    <t>A</t>
  </si>
  <si>
    <t>NGUỒN VỐN</t>
  </si>
  <si>
    <t>NGUỒN VỐN TRUNG ƯƠNG</t>
  </si>
  <si>
    <t>Nguồn vốn cân đối từ trung ương chuyển về</t>
  </si>
  <si>
    <t>Nguồn vốn huy động tại địa phương được Trung ương cấp bù lãi suất</t>
  </si>
  <si>
    <t>- Huy động của Tổ chức, các nhân</t>
  </si>
  <si>
    <t>- Tiền gửi thông qua Tổ TK&amp;VV</t>
  </si>
  <si>
    <t>NGUỒN VỐN NHẬN ỦY THÁC TẠI ĐỊA PHƯƠNG</t>
  </si>
  <si>
    <t>B</t>
  </si>
  <si>
    <t>SỬ DỤNG VỐN</t>
  </si>
  <si>
    <t>DOANH SỐ CHO VAY</t>
  </si>
  <si>
    <t>DOANH SỐ THU NỢ</t>
  </si>
  <si>
    <t>III</t>
  </si>
  <si>
    <t>TỔNG DƯ NỢ</t>
  </si>
  <si>
    <t>Dư nợ nguồn vốn Trung ương</t>
  </si>
  <si>
    <t>Dư nợ nguồn vốn địa phương</t>
  </si>
  <si>
    <t>IV</t>
  </si>
  <si>
    <t>TỔNG NỢ QUÁ HẠN VÀ NỢ KHOANH</t>
  </si>
  <si>
    <t>Nợ quá hạn</t>
  </si>
  <si>
    <t>Nợ khoanh</t>
  </si>
  <si>
    <t>PHỤ LỤC 3</t>
  </si>
  <si>
    <t>Vốn ủy thác hỗ trợ các nguồn lực khác của địa phương cho Ngân hàng Chính sách xã hội giai đoạn 2014 - 2024</t>
  </si>
  <si>
    <t>Đơn vị tính: triệu đồng</t>
  </si>
  <si>
    <t>Năm</t>
  </si>
  <si>
    <t>Vốn nhận ủy thác</t>
  </si>
  <si>
    <t>Hỗ trợ các nguồn lực khác của địa phương cho NHCSXH</t>
  </si>
  <si>
    <t>Số dư</t>
  </si>
  <si>
    <t>Tăng/giảm so với năm trước</t>
  </si>
  <si>
    <r>
      <rPr>
        <b/>
        <sz val="12"/>
        <color theme="1"/>
        <rFont val="Times New Roman"/>
        <charset val="134"/>
      </rPr>
      <t xml:space="preserve">Trụ sở làm việc </t>
    </r>
    <r>
      <rPr>
        <i/>
        <sz val="12"/>
        <color indexed="8"/>
        <rFont val="Times New Roman"/>
        <charset val="134"/>
      </rPr>
      <t>(nhà chuyển giao, chuyển nhượng, cấp đất; hỗ trợ đền bù giải phóng mặt bằng, xây dựng trụ sở,...)</t>
    </r>
  </si>
  <si>
    <r>
      <rPr>
        <b/>
        <sz val="12"/>
        <color theme="1"/>
        <rFont val="Times New Roman"/>
        <charset val="134"/>
      </rPr>
      <t xml:space="preserve">Tài sản </t>
    </r>
    <r>
      <rPr>
        <i/>
        <sz val="12"/>
        <color indexed="8"/>
        <rFont val="Times New Roman"/>
        <charset val="134"/>
      </rPr>
      <t>(Ô tô, xe máy, máy vị tính, tài sản khác</t>
    </r>
  </si>
  <si>
    <t>Hỗ trợ khác (giá trị)</t>
  </si>
  <si>
    <t>Tổng giá trị hỗ trợ</t>
  </si>
  <si>
    <t xml:space="preserve">Diện tích sử dụng </t>
  </si>
  <si>
    <t>Giá trị</t>
  </si>
  <si>
    <t>Số lượng</t>
  </si>
  <si>
    <t>Năm 2014</t>
  </si>
  <si>
    <r>
      <rPr>
        <sz val="11"/>
        <color theme="1"/>
        <rFont val="Times New Roman"/>
        <charset val="134"/>
      </rPr>
      <t>9.771,1 m</t>
    </r>
    <r>
      <rPr>
        <vertAlign val="superscript"/>
        <sz val="11"/>
        <color indexed="8"/>
        <rFont val="Times New Roman"/>
        <charset val="134"/>
      </rPr>
      <t>2</t>
    </r>
  </si>
  <si>
    <t>Ô tô (01 xe), máy vi tính (01 máy)</t>
  </si>
  <si>
    <t>Năm 2019</t>
  </si>
  <si>
    <t>Đến 30/6/2024</t>
  </si>
  <si>
    <r>
      <rPr>
        <sz val="11"/>
        <color theme="1"/>
        <rFont val="Times New Roman"/>
        <charset val="134"/>
      </rPr>
      <t>12.356,7 m</t>
    </r>
    <r>
      <rPr>
        <vertAlign val="superscript"/>
        <sz val="11"/>
        <color indexed="8"/>
        <rFont val="Times New Roman"/>
        <charset val="134"/>
      </rPr>
      <t>2</t>
    </r>
  </si>
  <si>
    <t>PHỤ LỤC 4</t>
  </si>
  <si>
    <t>Dư nợ cho vay theo đơn vị nhận ủy thác giai đoạn 2014 - 2024</t>
  </si>
  <si>
    <t>Đơn vị tính: tỷ đồng, %</t>
  </si>
  <si>
    <t>TT</t>
  </si>
  <si>
    <t>Năm 2024
(Đến ngày 30/6/2024)</t>
  </si>
  <si>
    <t>Dư nợ</t>
  </si>
  <si>
    <t>Tăng/giảm dư nợ so với năm 2014</t>
  </si>
  <si>
    <t>Tăng/giảm dư nợ so với năm 2019</t>
  </si>
  <si>
    <t>Tuyệt đối</t>
  </si>
  <si>
    <t>Tương đối (%)</t>
  </si>
  <si>
    <t>Hội LH Phụ nữ</t>
  </si>
  <si>
    <t>Hội Cựu chiến binh</t>
  </si>
  <si>
    <t>Hội Nông dân</t>
  </si>
  <si>
    <t>Đoàn Thanh niên</t>
  </si>
  <si>
    <t>Tổng dư nợ</t>
  </si>
  <si>
    <t>PHỤ LỤC 5</t>
  </si>
  <si>
    <t>Một số chỉ tiêu đánh giá hiệu quả từ nguồn vốn tín dụng chính sách từ khi có 
Chỉ thị số 40-CT/TW</t>
  </si>
  <si>
    <t>Lũy kế đến năm 2019</t>
  </si>
  <si>
    <t>Lũy kế đến 30/6/2024</t>
  </si>
  <si>
    <t>Năm 2024
(Đến ngày 30/06/2024)</t>
  </si>
  <si>
    <t>Tổng doanh số cho vay</t>
  </si>
  <si>
    <t>Tổng Doanh số thu nợ</t>
  </si>
  <si>
    <t>Số lượt hộ nghèo và các đối tượng chính sách khác được vay vốn từ NHCSXH</t>
  </si>
  <si>
    <t>Số khách hàng còn dư nợ</t>
  </si>
  <si>
    <t>Vốn tín dụng chính sách đã góp phần</t>
  </si>
  <si>
    <t>5.1</t>
  </si>
  <si>
    <t>Số hộ vượt qua ngưỡng nghèo</t>
  </si>
  <si>
    <t>5.2</t>
  </si>
  <si>
    <t>Số HSSV có hoàn cảnh khó khăn được vay vốn đi học</t>
  </si>
  <si>
    <t>5.3</t>
  </si>
  <si>
    <t>Số lao động được tạo việc làm từ Quỹ quốc gia về việc làm</t>
  </si>
  <si>
    <t>5.4</t>
  </si>
  <si>
    <t>Số lao động được đi làm việc có thời hạn ở nước ngoài</t>
  </si>
  <si>
    <t>5.5</t>
  </si>
  <si>
    <t>Số công trình NS&amp;VSMT được xây dựng</t>
  </si>
  <si>
    <t>5.6</t>
  </si>
  <si>
    <t>Số căn nhà cho hộ nghèo và các đối tượng chính sách (bao gồm: nhà theo QĐ 33, nhà trả chậm ĐBSCL và nhà vượt lũ, nhà ở theo QĐ 100)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</si>
</sst>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#,##0.0"/>
    <numFmt numFmtId="178" formatCode="0.0"/>
    <numFmt numFmtId="179" formatCode="_(* #,##0_);_(* \(#,##0\);_(* &quot;-&quot;??_);_(@_)"/>
    <numFmt numFmtId="180" formatCode="_(* #,##0.0_);_(* \(#,##0.0\);_(* &quot;-&quot;??_);_(@_)"/>
    <numFmt numFmtId="181" formatCode="dd/mm/yyyy"/>
  </numFmts>
  <fonts count="41">
    <font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FF0000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i/>
      <sz val="12"/>
      <color theme="1"/>
      <name val="Times New Roman"/>
      <charset val="134"/>
    </font>
    <font>
      <i/>
      <sz val="11"/>
      <color theme="1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i/>
      <sz val="12"/>
      <name val="Times New Roman"/>
      <charset val="134"/>
    </font>
    <font>
      <sz val="12"/>
      <name val="Times New Roman"/>
      <charset val="134"/>
    </font>
    <font>
      <sz val="14"/>
      <color rgb="FFFF0000"/>
      <name val="Times New Roman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.VnTime"/>
      <charset val="134"/>
    </font>
    <font>
      <i/>
      <sz val="12"/>
      <color indexed="8"/>
      <name val="Times New Roman"/>
      <charset val="134"/>
    </font>
    <font>
      <vertAlign val="superscript"/>
      <sz val="11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3" fontId="6" fillId="0" borderId="2" xfId="49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 wrapText="1"/>
    </xf>
    <xf numFmtId="3" fontId="2" fillId="3" borderId="2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3" fontId="6" fillId="0" borderId="3" xfId="49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 wrapText="1"/>
    </xf>
    <xf numFmtId="3" fontId="2" fillId="3" borderId="3" xfId="0" applyNumberFormat="1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vertical="center" wrapText="1"/>
    </xf>
    <xf numFmtId="177" fontId="7" fillId="0" borderId="5" xfId="0" applyNumberFormat="1" applyFont="1" applyBorder="1" applyAlignment="1">
      <alignment vertical="center" wrapText="1"/>
    </xf>
    <xf numFmtId="177" fontId="7" fillId="0" borderId="3" xfId="0" applyNumberFormat="1" applyFont="1" applyBorder="1" applyAlignment="1">
      <alignment vertical="center" wrapText="1"/>
    </xf>
    <xf numFmtId="177" fontId="7" fillId="0" borderId="6" xfId="0" applyNumberFormat="1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179" fontId="7" fillId="0" borderId="2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179" fontId="7" fillId="0" borderId="2" xfId="1" applyNumberFormat="1" applyFont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3" fontId="13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horizontal="right" vertical="center"/>
    </xf>
    <xf numFmtId="177" fontId="15" fillId="0" borderId="2" xfId="0" applyNumberFormat="1" applyFont="1" applyBorder="1" applyAlignment="1">
      <alignment vertical="center"/>
    </xf>
    <xf numFmtId="179" fontId="2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horizontal="justify" vertical="center" wrapText="1"/>
    </xf>
    <xf numFmtId="3" fontId="15" fillId="0" borderId="2" xfId="49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vertical="center"/>
    </xf>
    <xf numFmtId="178" fontId="14" fillId="0" borderId="2" xfId="0" applyNumberFormat="1" applyFont="1" applyBorder="1" applyAlignment="1">
      <alignment horizontal="right" vertical="center"/>
    </xf>
    <xf numFmtId="177" fontId="14" fillId="0" borderId="2" xfId="0" applyNumberFormat="1" applyFont="1" applyBorder="1" applyAlignment="1">
      <alignment vertical="center"/>
    </xf>
    <xf numFmtId="3" fontId="15" fillId="0" borderId="2" xfId="1" applyNumberFormat="1" applyFont="1" applyBorder="1" applyAlignment="1">
      <alignment horizontal="right" vertical="center"/>
    </xf>
    <xf numFmtId="179" fontId="13" fillId="0" borderId="2" xfId="1" applyNumberFormat="1" applyFont="1" applyBorder="1" applyAlignment="1">
      <alignment vertical="center"/>
    </xf>
    <xf numFmtId="178" fontId="13" fillId="0" borderId="2" xfId="0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3" fontId="15" fillId="3" borderId="2" xfId="0" applyNumberFormat="1" applyFont="1" applyFill="1" applyBorder="1" applyAlignment="1" applyProtection="1">
      <alignment vertical="center" wrapText="1"/>
      <protection locked="0"/>
    </xf>
    <xf numFmtId="3" fontId="8" fillId="0" borderId="0" xfId="0" applyNumberFormat="1" applyFont="1"/>
    <xf numFmtId="180" fontId="13" fillId="0" borderId="2" xfId="1" applyNumberFormat="1" applyFont="1" applyBorder="1" applyAlignment="1">
      <alignment vertical="center"/>
    </xf>
    <xf numFmtId="178" fontId="13" fillId="0" borderId="2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178" fontId="11" fillId="0" borderId="2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8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justify" vertical="justify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81" fontId="12" fillId="0" borderId="0" xfId="0" applyNumberFormat="1" applyFont="1" applyAlignment="1">
      <alignment horizontal="center" vertical="center"/>
    </xf>
    <xf numFmtId="58" fontId="17" fillId="0" borderId="2" xfId="0" applyNumberFormat="1" applyFont="1" applyBorder="1" applyAlignment="1">
      <alignment horizontal="center" vertical="center" wrapText="1"/>
    </xf>
    <xf numFmtId="181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 indent="2"/>
    </xf>
    <xf numFmtId="181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justify" vertical="justify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181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justify" vertical="center"/>
    </xf>
    <xf numFmtId="0" fontId="18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81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left" vertical="center" wrapText="1"/>
    </xf>
    <xf numFmtId="0" fontId="9" fillId="0" borderId="2" xfId="0" applyFont="1" applyBorder="1" applyAlignment="1" quotePrefix="1">
      <alignment horizontal="justify" vertical="center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Dien bao goc 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64"/>
  <sheetViews>
    <sheetView view="pageLayout" zoomScaleNormal="100" workbookViewId="0">
      <selection activeCell="D46" sqref="D46"/>
    </sheetView>
  </sheetViews>
  <sheetFormatPr defaultColWidth="9.13888888888889" defaultRowHeight="18" outlineLevelCol="4"/>
  <cols>
    <col min="1" max="1" width="6.57407407407407" style="88" customWidth="1"/>
    <col min="2" max="2" width="21.8611111111111" style="89" customWidth="1"/>
    <col min="3" max="3" width="13.4259259259259" style="90" customWidth="1"/>
    <col min="4" max="4" width="34.287037037037" style="89" customWidth="1"/>
    <col min="5" max="5" width="75" style="91" customWidth="1"/>
    <col min="6" max="16384" width="9.13888888888889" style="92"/>
  </cols>
  <sheetData>
    <row r="1" ht="17.4" spans="1:5">
      <c r="A1" s="93" t="s">
        <v>0</v>
      </c>
      <c r="B1" s="94"/>
      <c r="C1" s="95"/>
      <c r="D1" s="94"/>
      <c r="E1" s="93"/>
    </row>
    <row r="2" ht="17.4" spans="1:5">
      <c r="A2" s="93" t="s">
        <v>1</v>
      </c>
      <c r="B2" s="94"/>
      <c r="C2" s="95"/>
      <c r="D2" s="94"/>
      <c r="E2" s="93"/>
    </row>
    <row r="3" ht="25.5" customHeight="1"/>
    <row r="4" s="86" customFormat="1" ht="33.6" spans="1:5">
      <c r="A4" s="96" t="s">
        <v>2</v>
      </c>
      <c r="B4" s="96" t="s">
        <v>3</v>
      </c>
      <c r="C4" s="97" t="s">
        <v>4</v>
      </c>
      <c r="D4" s="96" t="s">
        <v>5</v>
      </c>
      <c r="E4" s="96" t="s">
        <v>6</v>
      </c>
    </row>
    <row r="5" s="86" customFormat="1" ht="17.4" spans="1:5">
      <c r="A5" s="98" t="s">
        <v>7</v>
      </c>
      <c r="B5" s="99" t="s">
        <v>8</v>
      </c>
      <c r="C5" s="100"/>
      <c r="D5" s="101"/>
      <c r="E5" s="102"/>
    </row>
    <row r="6" ht="33.6" spans="1:5">
      <c r="A6" s="103">
        <v>1</v>
      </c>
      <c r="B6" s="104" t="s">
        <v>9</v>
      </c>
      <c r="C6" s="105">
        <v>42090</v>
      </c>
      <c r="D6" s="104" t="s">
        <v>10</v>
      </c>
      <c r="E6" s="106" t="s">
        <v>11</v>
      </c>
    </row>
    <row r="7" ht="33.6" spans="1:5">
      <c r="A7" s="103">
        <v>2</v>
      </c>
      <c r="B7" s="104" t="s">
        <v>12</v>
      </c>
      <c r="C7" s="105">
        <v>42187</v>
      </c>
      <c r="D7" s="104" t="s">
        <v>13</v>
      </c>
      <c r="E7" s="106" t="s">
        <v>14</v>
      </c>
    </row>
    <row r="8" ht="33.6" spans="1:5">
      <c r="A8" s="103">
        <v>3</v>
      </c>
      <c r="B8" s="104" t="s">
        <v>15</v>
      </c>
      <c r="C8" s="105">
        <v>42578</v>
      </c>
      <c r="D8" s="104" t="s">
        <v>13</v>
      </c>
      <c r="E8" s="106" t="s">
        <v>16</v>
      </c>
    </row>
    <row r="9" ht="33.6" spans="1:5">
      <c r="A9" s="103">
        <v>4</v>
      </c>
      <c r="B9" s="104" t="s">
        <v>17</v>
      </c>
      <c r="C9" s="105">
        <v>43615</v>
      </c>
      <c r="D9" s="104" t="s">
        <v>13</v>
      </c>
      <c r="E9" s="106" t="s">
        <v>18</v>
      </c>
    </row>
    <row r="10" ht="33" customHeight="1" spans="1:5">
      <c r="A10" s="103">
        <v>5</v>
      </c>
      <c r="B10" s="104" t="s">
        <v>19</v>
      </c>
      <c r="C10" s="105">
        <v>42097</v>
      </c>
      <c r="D10" s="104" t="s">
        <v>20</v>
      </c>
      <c r="E10" s="106" t="s">
        <v>21</v>
      </c>
    </row>
    <row r="11" ht="33.6" spans="1:5">
      <c r="A11" s="103">
        <v>6</v>
      </c>
      <c r="B11" s="104" t="s">
        <v>22</v>
      </c>
      <c r="C11" s="105">
        <v>42584</v>
      </c>
      <c r="D11" s="104" t="s">
        <v>23</v>
      </c>
      <c r="E11" s="106" t="s">
        <v>24</v>
      </c>
    </row>
    <row r="12" ht="33.6" spans="1:5">
      <c r="A12" s="103">
        <v>7</v>
      </c>
      <c r="B12" s="104" t="s">
        <v>25</v>
      </c>
      <c r="C12" s="105">
        <v>43154</v>
      </c>
      <c r="D12" s="104" t="s">
        <v>23</v>
      </c>
      <c r="E12" s="106" t="s">
        <v>26</v>
      </c>
    </row>
    <row r="13" ht="33.6" spans="1:5">
      <c r="A13" s="103">
        <v>8</v>
      </c>
      <c r="B13" s="104" t="s">
        <v>27</v>
      </c>
      <c r="C13" s="105">
        <v>42333</v>
      </c>
      <c r="D13" s="104" t="s">
        <v>28</v>
      </c>
      <c r="E13" s="106" t="s">
        <v>29</v>
      </c>
    </row>
    <row r="14" s="87" customFormat="1" ht="33.6" spans="1:5">
      <c r="A14" s="103">
        <v>9</v>
      </c>
      <c r="B14" s="104" t="s">
        <v>30</v>
      </c>
      <c r="C14" s="105">
        <v>42389</v>
      </c>
      <c r="D14" s="104" t="s">
        <v>31</v>
      </c>
      <c r="E14" s="106" t="s">
        <v>32</v>
      </c>
    </row>
    <row r="15" ht="33.6" spans="1:5">
      <c r="A15" s="103">
        <v>10</v>
      </c>
      <c r="B15" s="104" t="s">
        <v>33</v>
      </c>
      <c r="C15" s="105">
        <v>42682</v>
      </c>
      <c r="D15" s="104" t="s">
        <v>28</v>
      </c>
      <c r="E15" s="106" t="s">
        <v>34</v>
      </c>
    </row>
    <row r="16" ht="27" customHeight="1" spans="1:5">
      <c r="A16" s="103">
        <v>11</v>
      </c>
      <c r="B16" s="104" t="s">
        <v>35</v>
      </c>
      <c r="C16" s="105">
        <v>43437</v>
      </c>
      <c r="D16" s="104" t="s">
        <v>28</v>
      </c>
      <c r="E16" s="107" t="s">
        <v>36</v>
      </c>
    </row>
    <row r="17" ht="33.6" spans="1:5">
      <c r="A17" s="103">
        <v>12</v>
      </c>
      <c r="B17" s="104" t="s">
        <v>37</v>
      </c>
      <c r="C17" s="105">
        <v>42685</v>
      </c>
      <c r="D17" s="104" t="s">
        <v>38</v>
      </c>
      <c r="E17" s="106" t="s">
        <v>39</v>
      </c>
    </row>
    <row r="18" ht="33.6" spans="1:5">
      <c r="A18" s="103">
        <v>13</v>
      </c>
      <c r="B18" s="104" t="s">
        <v>40</v>
      </c>
      <c r="C18" s="105">
        <v>43572</v>
      </c>
      <c r="D18" s="104" t="s">
        <v>41</v>
      </c>
      <c r="E18" s="106" t="s">
        <v>42</v>
      </c>
    </row>
    <row r="19" ht="33.6" spans="1:5">
      <c r="A19" s="103">
        <v>14</v>
      </c>
      <c r="B19" s="104" t="s">
        <v>43</v>
      </c>
      <c r="C19" s="105">
        <v>42254</v>
      </c>
      <c r="D19" s="104" t="s">
        <v>44</v>
      </c>
      <c r="E19" s="106" t="s">
        <v>21</v>
      </c>
    </row>
    <row r="20" ht="33.6" spans="1:5">
      <c r="A20" s="103">
        <v>15</v>
      </c>
      <c r="B20" s="104" t="s">
        <v>45</v>
      </c>
      <c r="C20" s="105">
        <v>42264</v>
      </c>
      <c r="D20" s="104" t="s">
        <v>46</v>
      </c>
      <c r="E20" s="106" t="s">
        <v>47</v>
      </c>
    </row>
    <row r="21" ht="33.75" customHeight="1" spans="1:5">
      <c r="A21" s="103">
        <v>16</v>
      </c>
      <c r="B21" s="104" t="s">
        <v>48</v>
      </c>
      <c r="C21" s="105">
        <v>42705</v>
      </c>
      <c r="D21" s="104" t="s">
        <v>46</v>
      </c>
      <c r="E21" s="106" t="s">
        <v>49</v>
      </c>
    </row>
    <row r="22" ht="33.6" spans="1:5">
      <c r="A22" s="103">
        <v>17</v>
      </c>
      <c r="B22" s="108" t="s">
        <v>50</v>
      </c>
      <c r="C22" s="105">
        <v>43969</v>
      </c>
      <c r="D22" s="104" t="s">
        <v>46</v>
      </c>
      <c r="E22" s="106" t="s">
        <v>51</v>
      </c>
    </row>
    <row r="23" ht="33.6" spans="1:5">
      <c r="A23" s="103">
        <v>18</v>
      </c>
      <c r="B23" s="104" t="s">
        <v>52</v>
      </c>
      <c r="C23" s="105">
        <v>42622</v>
      </c>
      <c r="D23" s="104" t="s">
        <v>53</v>
      </c>
      <c r="E23" s="106" t="s">
        <v>54</v>
      </c>
    </row>
    <row r="24" ht="33.6" spans="1:5">
      <c r="A24" s="103">
        <v>19</v>
      </c>
      <c r="B24" s="104" t="s">
        <v>55</v>
      </c>
      <c r="C24" s="105">
        <v>43075</v>
      </c>
      <c r="D24" s="104" t="s">
        <v>56</v>
      </c>
      <c r="E24" s="106" t="s">
        <v>57</v>
      </c>
    </row>
    <row r="25" ht="33.75" customHeight="1" spans="1:5">
      <c r="A25" s="103">
        <v>20</v>
      </c>
      <c r="B25" s="104" t="s">
        <v>58</v>
      </c>
      <c r="C25" s="105">
        <v>43120</v>
      </c>
      <c r="D25" s="104" t="s">
        <v>53</v>
      </c>
      <c r="E25" s="106" t="s">
        <v>59</v>
      </c>
    </row>
    <row r="26" ht="33.6" spans="1:5">
      <c r="A26" s="103">
        <v>21</v>
      </c>
      <c r="B26" s="104" t="s">
        <v>60</v>
      </c>
      <c r="C26" s="105">
        <v>42067</v>
      </c>
      <c r="D26" s="104" t="s">
        <v>61</v>
      </c>
      <c r="E26" s="106" t="s">
        <v>62</v>
      </c>
    </row>
    <row r="27" ht="16.8" spans="1:5">
      <c r="A27" s="103">
        <v>22</v>
      </c>
      <c r="B27" s="104" t="s">
        <v>63</v>
      </c>
      <c r="C27" s="105">
        <v>42213</v>
      </c>
      <c r="D27" s="104" t="s">
        <v>61</v>
      </c>
      <c r="E27" s="107" t="s">
        <v>64</v>
      </c>
    </row>
    <row r="28" ht="63.75" customHeight="1" spans="1:5">
      <c r="A28" s="103">
        <v>23</v>
      </c>
      <c r="B28" s="104" t="s">
        <v>65</v>
      </c>
      <c r="C28" s="105">
        <v>42346</v>
      </c>
      <c r="D28" s="104" t="s">
        <v>66</v>
      </c>
      <c r="E28" s="106" t="s">
        <v>67</v>
      </c>
    </row>
    <row r="29" ht="33.6" spans="1:5">
      <c r="A29" s="103">
        <v>24</v>
      </c>
      <c r="B29" s="104" t="s">
        <v>68</v>
      </c>
      <c r="C29" s="105">
        <v>42608</v>
      </c>
      <c r="D29" s="104" t="s">
        <v>69</v>
      </c>
      <c r="E29" s="106" t="s">
        <v>70</v>
      </c>
    </row>
    <row r="30" ht="33.6" spans="1:5">
      <c r="A30" s="103">
        <v>25</v>
      </c>
      <c r="B30" s="104" t="s">
        <v>71</v>
      </c>
      <c r="C30" s="105">
        <v>42500</v>
      </c>
      <c r="D30" s="104" t="s">
        <v>72</v>
      </c>
      <c r="E30" s="106" t="s">
        <v>39</v>
      </c>
    </row>
    <row r="31" ht="21.75" customHeight="1" spans="1:5">
      <c r="A31" s="103">
        <v>26</v>
      </c>
      <c r="B31" s="104" t="s">
        <v>73</v>
      </c>
      <c r="C31" s="105">
        <v>42152</v>
      </c>
      <c r="D31" s="104" t="s">
        <v>74</v>
      </c>
      <c r="E31" s="107" t="s">
        <v>75</v>
      </c>
    </row>
    <row r="32" ht="21" customHeight="1" spans="1:5">
      <c r="A32" s="103">
        <v>27</v>
      </c>
      <c r="B32" s="104" t="s">
        <v>76</v>
      </c>
      <c r="C32" s="105">
        <v>42286</v>
      </c>
      <c r="D32" s="104" t="s">
        <v>77</v>
      </c>
      <c r="E32" s="107" t="s">
        <v>75</v>
      </c>
    </row>
    <row r="33" ht="34.5" customHeight="1" spans="1:5">
      <c r="A33" s="103">
        <v>28</v>
      </c>
      <c r="B33" s="104" t="s">
        <v>78</v>
      </c>
      <c r="C33" s="105">
        <v>42622</v>
      </c>
      <c r="D33" s="104" t="s">
        <v>77</v>
      </c>
      <c r="E33" s="106" t="s">
        <v>79</v>
      </c>
    </row>
    <row r="34" ht="33.6" spans="1:5">
      <c r="A34" s="103">
        <v>29</v>
      </c>
      <c r="B34" s="104" t="s">
        <v>80</v>
      </c>
      <c r="C34" s="105">
        <v>43129</v>
      </c>
      <c r="D34" s="104" t="s">
        <v>77</v>
      </c>
      <c r="E34" s="106" t="s">
        <v>81</v>
      </c>
    </row>
    <row r="35" ht="21.75" customHeight="1" spans="1:5">
      <c r="A35" s="103">
        <v>30</v>
      </c>
      <c r="B35" s="104" t="s">
        <v>82</v>
      </c>
      <c r="C35" s="105">
        <v>43433</v>
      </c>
      <c r="D35" s="104" t="s">
        <v>77</v>
      </c>
      <c r="E35" s="107" t="s">
        <v>83</v>
      </c>
    </row>
    <row r="36" ht="22.5" customHeight="1" spans="1:5">
      <c r="A36" s="103">
        <v>31</v>
      </c>
      <c r="B36" s="108" t="s">
        <v>84</v>
      </c>
      <c r="C36" s="105">
        <v>43680</v>
      </c>
      <c r="D36" s="104" t="s">
        <v>74</v>
      </c>
      <c r="E36" s="106" t="s">
        <v>85</v>
      </c>
    </row>
    <row r="37" s="86" customFormat="1" ht="17.4" spans="1:5">
      <c r="A37" s="109" t="s">
        <v>86</v>
      </c>
      <c r="B37" s="110" t="s">
        <v>87</v>
      </c>
      <c r="C37" s="111"/>
      <c r="D37" s="110"/>
      <c r="E37" s="112"/>
    </row>
    <row r="38" ht="33.6" spans="1:5">
      <c r="A38" s="103">
        <v>1</v>
      </c>
      <c r="B38" s="104" t="s">
        <v>88</v>
      </c>
      <c r="C38" s="105">
        <v>44438</v>
      </c>
      <c r="D38" s="104" t="s">
        <v>10</v>
      </c>
      <c r="E38" s="106" t="s">
        <v>89</v>
      </c>
    </row>
    <row r="39" ht="33.6" spans="1:5">
      <c r="A39" s="103">
        <v>2</v>
      </c>
      <c r="B39" s="104" t="s">
        <v>90</v>
      </c>
      <c r="C39" s="105">
        <v>45252</v>
      </c>
      <c r="D39" s="104" t="s">
        <v>10</v>
      </c>
      <c r="E39" s="106" t="s">
        <v>91</v>
      </c>
    </row>
    <row r="40" ht="52.5" customHeight="1" spans="1:5">
      <c r="A40" s="103">
        <v>3</v>
      </c>
      <c r="B40" s="104" t="s">
        <v>92</v>
      </c>
      <c r="C40" s="105">
        <v>44554</v>
      </c>
      <c r="D40" s="104" t="s">
        <v>13</v>
      </c>
      <c r="E40" s="106" t="s">
        <v>93</v>
      </c>
    </row>
    <row r="41" ht="33.6" spans="1:5">
      <c r="A41" s="103">
        <v>4</v>
      </c>
      <c r="B41" s="104" t="s">
        <v>94</v>
      </c>
      <c r="C41" s="105">
        <v>44356</v>
      </c>
      <c r="D41" s="104" t="s">
        <v>95</v>
      </c>
      <c r="E41" s="106" t="s">
        <v>96</v>
      </c>
    </row>
    <row r="42" ht="33.6" spans="1:5">
      <c r="A42" s="103">
        <v>5</v>
      </c>
      <c r="B42" s="104" t="s">
        <v>97</v>
      </c>
      <c r="C42" s="105">
        <v>44456</v>
      </c>
      <c r="D42" s="104" t="s">
        <v>13</v>
      </c>
      <c r="E42" s="106" t="s">
        <v>98</v>
      </c>
    </row>
    <row r="43" ht="33.6" spans="1:5">
      <c r="A43" s="103">
        <v>6</v>
      </c>
      <c r="B43" s="113" t="s">
        <v>99</v>
      </c>
      <c r="C43" s="105">
        <v>41614</v>
      </c>
      <c r="D43" s="104" t="s">
        <v>100</v>
      </c>
      <c r="E43" s="106" t="s">
        <v>101</v>
      </c>
    </row>
    <row r="44" ht="33.6" spans="1:5">
      <c r="A44" s="103">
        <v>7</v>
      </c>
      <c r="B44" s="104" t="s">
        <v>102</v>
      </c>
      <c r="C44" s="105">
        <v>44575</v>
      </c>
      <c r="D44" s="104" t="s">
        <v>23</v>
      </c>
      <c r="E44" s="106" t="s">
        <v>103</v>
      </c>
    </row>
    <row r="45" ht="33.6" spans="1:5">
      <c r="A45" s="103">
        <v>8</v>
      </c>
      <c r="B45" s="104" t="s">
        <v>104</v>
      </c>
      <c r="C45" s="105">
        <v>45393</v>
      </c>
      <c r="D45" s="104" t="s">
        <v>20</v>
      </c>
      <c r="E45" s="106" t="s">
        <v>105</v>
      </c>
    </row>
    <row r="46" ht="33.6" spans="1:5">
      <c r="A46" s="103">
        <v>9</v>
      </c>
      <c r="B46" s="104" t="s">
        <v>106</v>
      </c>
      <c r="C46" s="105">
        <v>44452</v>
      </c>
      <c r="D46" s="104" t="s">
        <v>107</v>
      </c>
      <c r="E46" s="106" t="s">
        <v>108</v>
      </c>
    </row>
    <row r="47" ht="16.8" spans="1:5">
      <c r="A47" s="103">
        <v>10</v>
      </c>
      <c r="B47" s="104" t="s">
        <v>109</v>
      </c>
      <c r="C47" s="105">
        <v>44635</v>
      </c>
      <c r="D47" s="104" t="s">
        <v>110</v>
      </c>
      <c r="E47" s="106" t="s">
        <v>111</v>
      </c>
    </row>
    <row r="48" ht="36.75" customHeight="1" spans="1:5">
      <c r="A48" s="103">
        <v>11</v>
      </c>
      <c r="B48" s="104" t="s">
        <v>112</v>
      </c>
      <c r="C48" s="105">
        <v>44635</v>
      </c>
      <c r="D48" s="104" t="s">
        <v>110</v>
      </c>
      <c r="E48" s="106" t="s">
        <v>113</v>
      </c>
    </row>
    <row r="49" ht="33.6" spans="1:5">
      <c r="A49" s="103">
        <v>12</v>
      </c>
      <c r="B49" s="104" t="s">
        <v>114</v>
      </c>
      <c r="C49" s="105">
        <v>45261</v>
      </c>
      <c r="D49" s="104" t="s">
        <v>107</v>
      </c>
      <c r="E49" s="106" t="s">
        <v>105</v>
      </c>
    </row>
    <row r="50" ht="33.6" spans="1:5">
      <c r="A50" s="103">
        <v>13</v>
      </c>
      <c r="B50" s="104" t="s">
        <v>115</v>
      </c>
      <c r="C50" s="105">
        <v>44463</v>
      </c>
      <c r="D50" s="104" t="s">
        <v>41</v>
      </c>
      <c r="E50" s="106" t="s">
        <v>89</v>
      </c>
    </row>
    <row r="51" ht="67.2" spans="1:5">
      <c r="A51" s="103">
        <v>14</v>
      </c>
      <c r="B51" s="104" t="s">
        <v>116</v>
      </c>
      <c r="C51" s="105">
        <v>44673</v>
      </c>
      <c r="D51" s="104" t="s">
        <v>38</v>
      </c>
      <c r="E51" s="106" t="s">
        <v>117</v>
      </c>
    </row>
    <row r="52" ht="33.6" spans="1:5">
      <c r="A52" s="103">
        <v>15</v>
      </c>
      <c r="B52" s="104" t="s">
        <v>118</v>
      </c>
      <c r="C52" s="105">
        <v>45370</v>
      </c>
      <c r="D52" s="104" t="s">
        <v>41</v>
      </c>
      <c r="E52" s="106" t="s">
        <v>105</v>
      </c>
    </row>
    <row r="53" ht="33.6" spans="1:5">
      <c r="A53" s="103">
        <v>16</v>
      </c>
      <c r="B53" s="108" t="s">
        <v>119</v>
      </c>
      <c r="C53" s="105">
        <v>44484</v>
      </c>
      <c r="D53" s="108" t="s">
        <v>44</v>
      </c>
      <c r="E53" s="106" t="s">
        <v>120</v>
      </c>
    </row>
    <row r="54" ht="45.75" customHeight="1" spans="1:5">
      <c r="A54" s="103">
        <v>17</v>
      </c>
      <c r="B54" s="104" t="s">
        <v>121</v>
      </c>
      <c r="C54" s="105">
        <v>45034</v>
      </c>
      <c r="D54" s="104" t="s">
        <v>122</v>
      </c>
      <c r="E54" s="106" t="s">
        <v>123</v>
      </c>
    </row>
    <row r="55" s="87" customFormat="1" spans="1:5">
      <c r="A55" s="103">
        <v>18</v>
      </c>
      <c r="B55" s="104" t="s">
        <v>124</v>
      </c>
      <c r="C55" s="105">
        <v>44447</v>
      </c>
      <c r="D55" s="104" t="s">
        <v>56</v>
      </c>
      <c r="E55" s="106" t="s">
        <v>125</v>
      </c>
    </row>
    <row r="56" ht="65.25" customHeight="1" spans="1:5">
      <c r="A56" s="103">
        <v>19</v>
      </c>
      <c r="B56" s="104" t="s">
        <v>116</v>
      </c>
      <c r="C56" s="105">
        <v>44630</v>
      </c>
      <c r="D56" s="104" t="s">
        <v>53</v>
      </c>
      <c r="E56" s="106" t="s">
        <v>126</v>
      </c>
    </row>
    <row r="57" ht="33.6" spans="1:5">
      <c r="A57" s="103">
        <v>20</v>
      </c>
      <c r="B57" s="104" t="s">
        <v>127</v>
      </c>
      <c r="C57" s="105">
        <v>45264</v>
      </c>
      <c r="D57" s="104" t="s">
        <v>56</v>
      </c>
      <c r="E57" s="106" t="s">
        <v>105</v>
      </c>
    </row>
    <row r="58" ht="33.6" spans="1:5">
      <c r="A58" s="103">
        <v>21</v>
      </c>
      <c r="B58" s="104" t="s">
        <v>128</v>
      </c>
      <c r="C58" s="105">
        <v>44447</v>
      </c>
      <c r="D58" s="108" t="s">
        <v>61</v>
      </c>
      <c r="E58" s="106" t="s">
        <v>129</v>
      </c>
    </row>
    <row r="59" ht="67.2" spans="1:5">
      <c r="A59" s="103">
        <v>22</v>
      </c>
      <c r="B59" s="104" t="s">
        <v>130</v>
      </c>
      <c r="C59" s="105">
        <v>44573</v>
      </c>
      <c r="D59" s="108" t="s">
        <v>69</v>
      </c>
      <c r="E59" s="106" t="s">
        <v>131</v>
      </c>
    </row>
    <row r="60" ht="33.6" spans="1:5">
      <c r="A60" s="103">
        <v>23</v>
      </c>
      <c r="B60" s="104" t="s">
        <v>132</v>
      </c>
      <c r="C60" s="105" t="s">
        <v>133</v>
      </c>
      <c r="D60" s="104" t="s">
        <v>61</v>
      </c>
      <c r="E60" s="106" t="s">
        <v>105</v>
      </c>
    </row>
    <row r="61" ht="33.6" spans="1:5">
      <c r="A61" s="103">
        <v>24</v>
      </c>
      <c r="B61" s="104" t="s">
        <v>134</v>
      </c>
      <c r="C61" s="105">
        <v>44440</v>
      </c>
      <c r="D61" s="104" t="s">
        <v>135</v>
      </c>
      <c r="E61" s="106" t="s">
        <v>129</v>
      </c>
    </row>
    <row r="62" ht="33.6" spans="1:5">
      <c r="A62" s="103">
        <v>25</v>
      </c>
      <c r="B62" s="104" t="s">
        <v>136</v>
      </c>
      <c r="C62" s="105">
        <v>45373</v>
      </c>
      <c r="D62" s="104" t="s">
        <v>135</v>
      </c>
      <c r="E62" s="106" t="s">
        <v>137</v>
      </c>
    </row>
    <row r="63" ht="67.2" spans="1:5">
      <c r="A63" s="103">
        <v>26</v>
      </c>
      <c r="B63" s="108" t="s">
        <v>138</v>
      </c>
      <c r="C63" s="105">
        <v>44664</v>
      </c>
      <c r="D63" s="104" t="s">
        <v>77</v>
      </c>
      <c r="E63" s="106" t="s">
        <v>139</v>
      </c>
    </row>
    <row r="64" ht="33.6" spans="1:5">
      <c r="A64" s="103">
        <v>27</v>
      </c>
      <c r="B64" s="108" t="s">
        <v>140</v>
      </c>
      <c r="C64" s="105">
        <v>45508</v>
      </c>
      <c r="D64" s="104" t="s">
        <v>74</v>
      </c>
      <c r="E64" s="106" t="s">
        <v>137</v>
      </c>
    </row>
  </sheetData>
  <mergeCells count="2">
    <mergeCell ref="A1:E1"/>
    <mergeCell ref="A2:E2"/>
  </mergeCells>
  <printOptions horizontalCentered="1"/>
  <pageMargins left="0" right="0" top="0.708661417322835" bottom="0.236220472440945" header="0.31496062992126" footer="0.31496062992126"/>
  <pageSetup paperSize="9" scale="95" fitToHeight="0" orientation="landscape"/>
  <headerFooter differentFirst="1">
    <oddHeader>&amp;C&amp;"Times New Roman,Regular"&amp;14&amp;P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6"/>
  <sheetViews>
    <sheetView view="pageLayout" zoomScaleNormal="100" workbookViewId="0">
      <selection activeCell="K9" sqref="K9"/>
    </sheetView>
  </sheetViews>
  <sheetFormatPr defaultColWidth="9.13888888888889" defaultRowHeight="18"/>
  <cols>
    <col min="1" max="1" width="5" style="31" customWidth="1"/>
    <col min="2" max="2" width="24.8611111111111" style="31" customWidth="1"/>
    <col min="3" max="3" width="11.4259259259259" style="31" customWidth="1"/>
    <col min="4" max="4" width="11.712962962963" style="53" customWidth="1"/>
    <col min="5" max="5" width="8" style="31" customWidth="1"/>
    <col min="6" max="6" width="10.4259259259259" style="31" customWidth="1"/>
    <col min="7" max="7" width="8.57407407407407" style="31" customWidth="1"/>
    <col min="8" max="8" width="13.8611111111111" style="31" customWidth="1"/>
    <col min="9" max="9" width="10.1388888888889" style="31" customWidth="1"/>
    <col min="10" max="10" width="11.1388888888889" style="31" customWidth="1"/>
    <col min="11" max="11" width="8.57407407407407" style="31" customWidth="1"/>
    <col min="12" max="12" width="11.1388888888889" style="31" customWidth="1"/>
    <col min="13" max="13" width="9.13888888888889" style="31"/>
    <col min="14" max="14" width="12.287037037037" style="31" customWidth="1"/>
    <col min="15" max="16384" width="9.13888888888889" style="31"/>
  </cols>
  <sheetData>
    <row r="1" ht="17.4" spans="1:13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8.65" customHeight="1" spans="1:13">
      <c r="A2" s="41" t="s">
        <v>142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9" customHeight="1" spans="1:7">
      <c r="A3" s="5"/>
      <c r="B3" s="5"/>
      <c r="C3" s="5"/>
      <c r="D3" s="54"/>
      <c r="E3" s="5"/>
      <c r="F3" s="5"/>
      <c r="G3" s="5"/>
    </row>
    <row r="4" spans="4:13">
      <c r="D4" s="40"/>
      <c r="E4" s="40"/>
      <c r="F4" s="40"/>
      <c r="G4" s="40"/>
      <c r="J4" s="40" t="s">
        <v>143</v>
      </c>
      <c r="K4" s="40"/>
      <c r="L4" s="40"/>
      <c r="M4" s="40"/>
    </row>
    <row r="5" ht="15.6" spans="1:13">
      <c r="A5" s="10" t="s">
        <v>2</v>
      </c>
      <c r="B5" s="10" t="s">
        <v>144</v>
      </c>
      <c r="C5" s="11" t="s">
        <v>145</v>
      </c>
      <c r="D5" s="10" t="s">
        <v>146</v>
      </c>
      <c r="E5" s="10"/>
      <c r="F5" s="10"/>
      <c r="G5" s="10"/>
      <c r="H5" s="10" t="s">
        <v>147</v>
      </c>
      <c r="I5" s="10"/>
      <c r="J5" s="10"/>
      <c r="K5" s="10"/>
      <c r="L5" s="10"/>
      <c r="M5" s="10"/>
    </row>
    <row r="6" ht="36.4" customHeight="1" spans="1:13">
      <c r="A6" s="10"/>
      <c r="B6" s="10"/>
      <c r="C6" s="11"/>
      <c r="D6" s="55" t="s">
        <v>148</v>
      </c>
      <c r="E6" s="11" t="s">
        <v>149</v>
      </c>
      <c r="F6" s="11" t="s">
        <v>150</v>
      </c>
      <c r="G6" s="11"/>
      <c r="H6" s="10" t="s">
        <v>148</v>
      </c>
      <c r="I6" s="11" t="s">
        <v>149</v>
      </c>
      <c r="J6" s="11" t="s">
        <v>150</v>
      </c>
      <c r="K6" s="11"/>
      <c r="L6" s="11" t="s">
        <v>151</v>
      </c>
      <c r="M6" s="11"/>
    </row>
    <row r="7" ht="46.8" spans="1:13">
      <c r="A7" s="10"/>
      <c r="B7" s="10"/>
      <c r="C7" s="11"/>
      <c r="D7" s="55"/>
      <c r="E7" s="11"/>
      <c r="F7" s="56" t="s">
        <v>152</v>
      </c>
      <c r="G7" s="56" t="s">
        <v>153</v>
      </c>
      <c r="H7" s="10"/>
      <c r="I7" s="11"/>
      <c r="J7" s="56" t="s">
        <v>152</v>
      </c>
      <c r="K7" s="56" t="s">
        <v>153</v>
      </c>
      <c r="L7" s="56" t="s">
        <v>152</v>
      </c>
      <c r="M7" s="56" t="s">
        <v>153</v>
      </c>
    </row>
    <row r="8" ht="15.6" spans="1:13">
      <c r="A8" s="57">
        <v>1</v>
      </c>
      <c r="B8" s="57">
        <v>2</v>
      </c>
      <c r="C8" s="57">
        <v>3</v>
      </c>
      <c r="D8" s="58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</row>
    <row r="9" ht="33.4" customHeight="1" spans="1:13">
      <c r="A9" s="59" t="s">
        <v>154</v>
      </c>
      <c r="B9" s="60" t="s">
        <v>155</v>
      </c>
      <c r="C9" s="61">
        <v>1479122</v>
      </c>
      <c r="D9" s="61">
        <v>2408064</v>
      </c>
      <c r="E9" s="62">
        <v>100</v>
      </c>
      <c r="F9" s="61">
        <f>D9-C9</f>
        <v>928942</v>
      </c>
      <c r="G9" s="62">
        <f>F9/C9*100</f>
        <v>62.8036091681416</v>
      </c>
      <c r="H9" s="61">
        <f>H19+14328</f>
        <v>4406240</v>
      </c>
      <c r="I9" s="80">
        <v>100</v>
      </c>
      <c r="J9" s="61">
        <f t="shared" ref="J9:J16" si="0">H9-C9</f>
        <v>2927118</v>
      </c>
      <c r="K9" s="81">
        <f t="shared" ref="K9:K16" si="1">J9/C9*100</f>
        <v>197.895643496615</v>
      </c>
      <c r="L9" s="61">
        <f>H9-D9</f>
        <v>1998176</v>
      </c>
      <c r="M9" s="81">
        <f>L9/D9*100</f>
        <v>82.9785254876947</v>
      </c>
    </row>
    <row r="10" ht="33.4" customHeight="1" spans="1:13">
      <c r="A10" s="63" t="s">
        <v>7</v>
      </c>
      <c r="B10" s="15" t="s">
        <v>156</v>
      </c>
      <c r="C10" s="64">
        <f>C9-C15</f>
        <v>1464344.14</v>
      </c>
      <c r="D10" s="64">
        <v>2356290</v>
      </c>
      <c r="E10" s="65">
        <f>D10/D9*100</f>
        <v>97.8499740870675</v>
      </c>
      <c r="F10" s="64">
        <f t="shared" ref="F10:F24" si="2">D10-C10</f>
        <v>891945.86</v>
      </c>
      <c r="G10" s="66">
        <f t="shared" ref="G10:G24" si="3">F10/C10*100</f>
        <v>60.9109454284428</v>
      </c>
      <c r="H10" s="67">
        <f>H9-H15</f>
        <v>4034174</v>
      </c>
      <c r="I10" s="82">
        <f>H10/H9*100</f>
        <v>91.5559297723229</v>
      </c>
      <c r="J10" s="64">
        <f t="shared" si="0"/>
        <v>2569829.86</v>
      </c>
      <c r="K10" s="82">
        <f t="shared" si="1"/>
        <v>175.493573525688</v>
      </c>
      <c r="L10" s="64">
        <f t="shared" ref="L10:L16" si="4">H10-D10</f>
        <v>1677884</v>
      </c>
      <c r="M10" s="82">
        <f t="shared" ref="M10:M16" si="5">L10/D10*100</f>
        <v>71.2087221861486</v>
      </c>
    </row>
    <row r="11" ht="33.4" customHeight="1" spans="1:13">
      <c r="A11" s="63">
        <v>1</v>
      </c>
      <c r="B11" s="15" t="s">
        <v>157</v>
      </c>
      <c r="C11" s="64">
        <f>C10-C12</f>
        <v>1418114.26</v>
      </c>
      <c r="D11" s="64">
        <f>D10-D12</f>
        <v>1933862</v>
      </c>
      <c r="E11" s="65">
        <f>D11/D10*100</f>
        <v>82.072325562643</v>
      </c>
      <c r="F11" s="64">
        <f t="shared" si="2"/>
        <v>515747.74</v>
      </c>
      <c r="G11" s="66">
        <f t="shared" si="3"/>
        <v>36.3685603161483</v>
      </c>
      <c r="H11" s="67">
        <f>H10-H12</f>
        <v>3235319</v>
      </c>
      <c r="I11" s="82">
        <f>H11/H10*100</f>
        <v>80.1978050525337</v>
      </c>
      <c r="J11" s="64">
        <f t="shared" si="0"/>
        <v>1817204.74</v>
      </c>
      <c r="K11" s="82">
        <f t="shared" si="1"/>
        <v>128.142336006127</v>
      </c>
      <c r="L11" s="64">
        <f t="shared" si="4"/>
        <v>1301457</v>
      </c>
      <c r="M11" s="82">
        <f t="shared" si="5"/>
        <v>67.2983387646068</v>
      </c>
    </row>
    <row r="12" ht="46.8" spans="1:14">
      <c r="A12" s="63">
        <v>2</v>
      </c>
      <c r="B12" s="15" t="s">
        <v>158</v>
      </c>
      <c r="C12" s="64">
        <f>C13+C14</f>
        <v>46229.88</v>
      </c>
      <c r="D12" s="64">
        <v>422428</v>
      </c>
      <c r="E12" s="65">
        <f>D12/D10*100</f>
        <v>17.927674437357</v>
      </c>
      <c r="F12" s="64">
        <f t="shared" si="2"/>
        <v>376198.12</v>
      </c>
      <c r="G12" s="66">
        <f t="shared" si="3"/>
        <v>813.755346109486</v>
      </c>
      <c r="H12" s="64">
        <f>H13+H14</f>
        <v>798855</v>
      </c>
      <c r="I12" s="82">
        <f>H12/H10*100</f>
        <v>19.8021949474663</v>
      </c>
      <c r="J12" s="64">
        <f t="shared" si="0"/>
        <v>752625.12</v>
      </c>
      <c r="K12" s="82">
        <f t="shared" si="1"/>
        <v>1628.00578327264</v>
      </c>
      <c r="L12" s="64">
        <f t="shared" si="4"/>
        <v>376427</v>
      </c>
      <c r="M12" s="82">
        <f t="shared" si="5"/>
        <v>89.1103335953109</v>
      </c>
      <c r="N12" s="79"/>
    </row>
    <row r="13" ht="33.4" customHeight="1" spans="1:13">
      <c r="A13" s="63"/>
      <c r="B13" s="114" t="s">
        <v>159</v>
      </c>
      <c r="C13" s="69">
        <v>16524</v>
      </c>
      <c r="D13" s="70">
        <v>330694</v>
      </c>
      <c r="E13" s="71">
        <f>D13/D12*100</f>
        <v>78.2841099548325</v>
      </c>
      <c r="F13" s="70">
        <f t="shared" si="2"/>
        <v>314170</v>
      </c>
      <c r="G13" s="72">
        <f t="shared" si="3"/>
        <v>1901.29508593561</v>
      </c>
      <c r="H13" s="64">
        <v>598385</v>
      </c>
      <c r="I13" s="71">
        <f>H13/H12*100</f>
        <v>74.9053332582258</v>
      </c>
      <c r="J13" s="64">
        <f t="shared" si="0"/>
        <v>581861</v>
      </c>
      <c r="K13" s="82">
        <f t="shared" si="1"/>
        <v>3521.30839990317</v>
      </c>
      <c r="L13" s="64">
        <f t="shared" si="4"/>
        <v>267691</v>
      </c>
      <c r="M13" s="82">
        <f t="shared" si="5"/>
        <v>80.948248229481</v>
      </c>
    </row>
    <row r="14" ht="33.4" customHeight="1" spans="1:13">
      <c r="A14" s="63"/>
      <c r="B14" s="114" t="s">
        <v>160</v>
      </c>
      <c r="C14" s="69">
        <v>29705.88</v>
      </c>
      <c r="D14" s="70">
        <v>91734</v>
      </c>
      <c r="E14" s="71">
        <f>D14/D12*100</f>
        <v>21.7158900451675</v>
      </c>
      <c r="F14" s="70">
        <f t="shared" si="2"/>
        <v>62028.12</v>
      </c>
      <c r="G14" s="72">
        <f t="shared" si="3"/>
        <v>208.807549212479</v>
      </c>
      <c r="H14" s="64">
        <v>200470</v>
      </c>
      <c r="I14" s="71">
        <f>H14/H12*100</f>
        <v>25.0946667417742</v>
      </c>
      <c r="J14" s="64">
        <f t="shared" si="0"/>
        <v>170764.12</v>
      </c>
      <c r="K14" s="82">
        <f t="shared" si="1"/>
        <v>574.849558403925</v>
      </c>
      <c r="L14" s="64">
        <f t="shared" si="4"/>
        <v>108736</v>
      </c>
      <c r="M14" s="82">
        <f t="shared" si="5"/>
        <v>118.534022281815</v>
      </c>
    </row>
    <row r="15" ht="46.8" spans="1:14">
      <c r="A15" s="63" t="s">
        <v>86</v>
      </c>
      <c r="B15" s="15" t="s">
        <v>161</v>
      </c>
      <c r="C15" s="69">
        <v>14777.86</v>
      </c>
      <c r="D15" s="64">
        <v>51774</v>
      </c>
      <c r="E15" s="65">
        <f>D15/D9*100</f>
        <v>2.15002591293255</v>
      </c>
      <c r="F15" s="64">
        <f t="shared" si="2"/>
        <v>36996.14</v>
      </c>
      <c r="G15" s="66">
        <f t="shared" si="3"/>
        <v>250.348426632814</v>
      </c>
      <c r="H15" s="73">
        <v>372066</v>
      </c>
      <c r="I15" s="65">
        <f>H15/H9*100</f>
        <v>8.44407022767711</v>
      </c>
      <c r="J15" s="64">
        <f t="shared" si="0"/>
        <v>357288.14</v>
      </c>
      <c r="K15" s="82">
        <f t="shared" si="1"/>
        <v>2417.72584122464</v>
      </c>
      <c r="L15" s="64">
        <f t="shared" si="4"/>
        <v>320292</v>
      </c>
      <c r="M15" s="82">
        <f t="shared" si="5"/>
        <v>618.634836018079</v>
      </c>
      <c r="N15" s="79"/>
    </row>
    <row r="16" ht="33.4" customHeight="1" spans="1:13">
      <c r="A16" s="59" t="s">
        <v>162</v>
      </c>
      <c r="B16" s="60" t="s">
        <v>163</v>
      </c>
      <c r="C16" s="74">
        <f>C9</f>
        <v>1479122</v>
      </c>
      <c r="D16" s="74">
        <f>D9</f>
        <v>2408064</v>
      </c>
      <c r="E16" s="75"/>
      <c r="F16" s="61">
        <f t="shared" si="2"/>
        <v>928942</v>
      </c>
      <c r="G16" s="62">
        <f t="shared" si="3"/>
        <v>62.8036091681416</v>
      </c>
      <c r="H16" s="61">
        <f>H9</f>
        <v>4406240</v>
      </c>
      <c r="I16" s="83"/>
      <c r="J16" s="61">
        <f t="shared" si="0"/>
        <v>2927118</v>
      </c>
      <c r="K16" s="81">
        <f t="shared" si="1"/>
        <v>197.895643496615</v>
      </c>
      <c r="L16" s="61">
        <f t="shared" si="4"/>
        <v>1998176</v>
      </c>
      <c r="M16" s="81">
        <f t="shared" si="5"/>
        <v>82.9785254876947</v>
      </c>
    </row>
    <row r="17" ht="33.4" customHeight="1" spans="1:13">
      <c r="A17" s="63" t="s">
        <v>7</v>
      </c>
      <c r="B17" s="15" t="s">
        <v>164</v>
      </c>
      <c r="C17" s="76">
        <f>'PL5'!C7</f>
        <v>2758863.67</v>
      </c>
      <c r="D17" s="64">
        <f>'PL5'!D7</f>
        <v>6194094.7366</v>
      </c>
      <c r="E17" s="77"/>
      <c r="F17" s="64">
        <f t="shared" si="2"/>
        <v>3435231.0666</v>
      </c>
      <c r="G17" s="66">
        <f t="shared" si="3"/>
        <v>124.516158734295</v>
      </c>
      <c r="H17" s="78">
        <f>'PL5'!G7</f>
        <v>11116681</v>
      </c>
      <c r="I17" s="84"/>
      <c r="J17" s="64">
        <f t="shared" ref="J17:J24" si="6">H17-C17</f>
        <v>8357817.33</v>
      </c>
      <c r="K17" s="82">
        <f t="shared" ref="K17:K24" si="7">J17/C17*100</f>
        <v>302.94419477422</v>
      </c>
      <c r="L17" s="64">
        <f t="shared" ref="L17:L24" si="8">H17-D17</f>
        <v>4922586.2634</v>
      </c>
      <c r="M17" s="82">
        <f t="shared" ref="M17:M24" si="9">L17/D17*100</f>
        <v>79.4722469179097</v>
      </c>
    </row>
    <row r="18" ht="33.4" customHeight="1" spans="1:13">
      <c r="A18" s="63" t="s">
        <v>86</v>
      </c>
      <c r="B18" s="15" t="s">
        <v>165</v>
      </c>
      <c r="C18" s="64">
        <f>'PL5'!C8</f>
        <v>1333779.28</v>
      </c>
      <c r="D18" s="64">
        <f>'PL5'!D8</f>
        <v>3810618.7472</v>
      </c>
      <c r="E18" s="77"/>
      <c r="F18" s="64">
        <f t="shared" si="2"/>
        <v>2476839.4672</v>
      </c>
      <c r="G18" s="66">
        <f t="shared" si="3"/>
        <v>185.700850533531</v>
      </c>
      <c r="H18" s="64">
        <f>'PL5'!G8</f>
        <v>6731933</v>
      </c>
      <c r="I18" s="84"/>
      <c r="J18" s="64">
        <f t="shared" si="6"/>
        <v>5398153.72</v>
      </c>
      <c r="K18" s="82">
        <f t="shared" si="7"/>
        <v>404.726164287093</v>
      </c>
      <c r="L18" s="64">
        <f t="shared" si="8"/>
        <v>2921314.2528</v>
      </c>
      <c r="M18" s="82">
        <f t="shared" si="9"/>
        <v>76.6624647229941</v>
      </c>
    </row>
    <row r="19" ht="33.4" customHeight="1" spans="1:13">
      <c r="A19" s="63" t="s">
        <v>166</v>
      </c>
      <c r="B19" s="15" t="s">
        <v>167</v>
      </c>
      <c r="C19" s="64">
        <v>1474028</v>
      </c>
      <c r="D19" s="64">
        <v>2403602</v>
      </c>
      <c r="E19" s="65">
        <v>100</v>
      </c>
      <c r="F19" s="64">
        <f t="shared" si="2"/>
        <v>929574</v>
      </c>
      <c r="G19" s="66">
        <f t="shared" si="3"/>
        <v>63.0635238950685</v>
      </c>
      <c r="H19" s="64">
        <f>H20+H21</f>
        <v>4391912</v>
      </c>
      <c r="I19" s="84">
        <v>100</v>
      </c>
      <c r="J19" s="64">
        <f t="shared" si="6"/>
        <v>2917884</v>
      </c>
      <c r="K19" s="82">
        <f t="shared" si="7"/>
        <v>197.953091800156</v>
      </c>
      <c r="L19" s="64">
        <f t="shared" si="8"/>
        <v>1988310</v>
      </c>
      <c r="M19" s="82">
        <f t="shared" si="9"/>
        <v>82.7220979180413</v>
      </c>
    </row>
    <row r="20" ht="33.4" customHeight="1" spans="1:14">
      <c r="A20" s="63">
        <v>1</v>
      </c>
      <c r="B20" s="15" t="s">
        <v>168</v>
      </c>
      <c r="C20" s="64">
        <v>1466107</v>
      </c>
      <c r="D20" s="64">
        <v>2355682</v>
      </c>
      <c r="E20" s="65">
        <f>D20/D19*100</f>
        <v>98.006325506469</v>
      </c>
      <c r="F20" s="64">
        <f t="shared" si="2"/>
        <v>889575</v>
      </c>
      <c r="G20" s="66">
        <f t="shared" si="3"/>
        <v>60.6759943169223</v>
      </c>
      <c r="H20" s="64">
        <v>4048217</v>
      </c>
      <c r="I20" s="65">
        <f>H20/H19*100</f>
        <v>92.1743650601378</v>
      </c>
      <c r="J20" s="64">
        <f t="shared" si="6"/>
        <v>2582110</v>
      </c>
      <c r="K20" s="82">
        <f t="shared" si="7"/>
        <v>176.12016039757</v>
      </c>
      <c r="L20" s="64">
        <f t="shared" si="8"/>
        <v>1692535</v>
      </c>
      <c r="M20" s="82">
        <f t="shared" si="9"/>
        <v>71.8490441409324</v>
      </c>
      <c r="N20" s="79"/>
    </row>
    <row r="21" ht="33.4" customHeight="1" spans="1:13">
      <c r="A21" s="63">
        <v>2</v>
      </c>
      <c r="B21" s="15" t="s">
        <v>169</v>
      </c>
      <c r="C21" s="64">
        <v>7921</v>
      </c>
      <c r="D21" s="64">
        <v>47920</v>
      </c>
      <c r="E21" s="65">
        <f>D21/D19*100</f>
        <v>1.99367449353096</v>
      </c>
      <c r="F21" s="64">
        <f t="shared" si="2"/>
        <v>39999</v>
      </c>
      <c r="G21" s="66">
        <f t="shared" si="3"/>
        <v>504.974119429365</v>
      </c>
      <c r="H21" s="64">
        <v>343695</v>
      </c>
      <c r="I21" s="65">
        <f>H21/H19*100</f>
        <v>7.82563493986218</v>
      </c>
      <c r="J21" s="64">
        <f t="shared" si="6"/>
        <v>335774</v>
      </c>
      <c r="K21" s="82">
        <f t="shared" si="7"/>
        <v>4239.03547531877</v>
      </c>
      <c r="L21" s="64">
        <f t="shared" si="8"/>
        <v>295775</v>
      </c>
      <c r="M21" s="82">
        <f t="shared" si="9"/>
        <v>617.226627712855</v>
      </c>
    </row>
    <row r="22" ht="33.4" customHeight="1" spans="1:13">
      <c r="A22" s="63" t="s">
        <v>170</v>
      </c>
      <c r="B22" s="15" t="s">
        <v>171</v>
      </c>
      <c r="C22" s="64">
        <f>C23+C24</f>
        <v>23644</v>
      </c>
      <c r="D22" s="64">
        <f>D23+D24</f>
        <v>19723.428906</v>
      </c>
      <c r="E22" s="65">
        <v>100</v>
      </c>
      <c r="F22" s="64">
        <f t="shared" si="2"/>
        <v>-3920.571094</v>
      </c>
      <c r="G22" s="66">
        <f t="shared" si="3"/>
        <v>-16.5816743951954</v>
      </c>
      <c r="H22" s="64">
        <f>H23+H24</f>
        <v>33836</v>
      </c>
      <c r="I22" s="65">
        <v>100</v>
      </c>
      <c r="J22" s="64">
        <f t="shared" si="6"/>
        <v>10192</v>
      </c>
      <c r="K22" s="82">
        <f t="shared" si="7"/>
        <v>43.1060734224328</v>
      </c>
      <c r="L22" s="64">
        <f t="shared" si="8"/>
        <v>14112.571094</v>
      </c>
      <c r="M22" s="82">
        <f t="shared" si="9"/>
        <v>71.5523206500207</v>
      </c>
    </row>
    <row r="23" ht="33.4" customHeight="1" spans="1:13">
      <c r="A23" s="63">
        <v>1</v>
      </c>
      <c r="B23" s="15" t="s">
        <v>172</v>
      </c>
      <c r="C23" s="64">
        <v>10237</v>
      </c>
      <c r="D23" s="64">
        <v>5182.203829</v>
      </c>
      <c r="E23" s="65">
        <f>D23/D22*100</f>
        <v>26.2743555073405</v>
      </c>
      <c r="F23" s="64">
        <f t="shared" si="2"/>
        <v>-5054.796171</v>
      </c>
      <c r="G23" s="66">
        <f t="shared" si="3"/>
        <v>-49.3777099833936</v>
      </c>
      <c r="H23" s="64">
        <v>12288</v>
      </c>
      <c r="I23" s="65">
        <f>H23/H22*100</f>
        <v>36.3163494502896</v>
      </c>
      <c r="J23" s="64">
        <f t="shared" si="6"/>
        <v>2051</v>
      </c>
      <c r="K23" s="82">
        <f t="shared" si="7"/>
        <v>20.035166552701</v>
      </c>
      <c r="L23" s="64">
        <f t="shared" si="8"/>
        <v>7105.796171</v>
      </c>
      <c r="M23" s="82">
        <f t="shared" si="9"/>
        <v>137.119194950137</v>
      </c>
    </row>
    <row r="24" ht="33.4" customHeight="1" spans="1:13">
      <c r="A24" s="63">
        <v>2</v>
      </c>
      <c r="B24" s="15" t="s">
        <v>173</v>
      </c>
      <c r="C24" s="64">
        <v>13407</v>
      </c>
      <c r="D24" s="64">
        <v>14541.225077</v>
      </c>
      <c r="E24" s="65">
        <f>D24/D22*100</f>
        <v>73.7256444926595</v>
      </c>
      <c r="F24" s="64">
        <f t="shared" si="2"/>
        <v>1134.225077</v>
      </c>
      <c r="G24" s="66">
        <f t="shared" si="3"/>
        <v>8.45994687103751</v>
      </c>
      <c r="H24" s="64">
        <v>21548</v>
      </c>
      <c r="I24" s="65">
        <f>H24/H22*100</f>
        <v>63.6836505497104</v>
      </c>
      <c r="J24" s="64">
        <f t="shared" si="6"/>
        <v>8141</v>
      </c>
      <c r="K24" s="85">
        <f t="shared" si="7"/>
        <v>60.7220108898337</v>
      </c>
      <c r="L24" s="64">
        <f t="shared" si="8"/>
        <v>7006.774923</v>
      </c>
      <c r="M24" s="82">
        <f t="shared" si="9"/>
        <v>48.1855888062876</v>
      </c>
    </row>
    <row r="26" spans="3:10">
      <c r="C26" s="79"/>
      <c r="D26" s="79"/>
      <c r="E26" s="79"/>
      <c r="F26" s="79"/>
      <c r="G26" s="79"/>
      <c r="H26" s="79"/>
      <c r="I26" s="79"/>
      <c r="J26" s="79"/>
    </row>
  </sheetData>
  <mergeCells count="16">
    <mergeCell ref="A1:M1"/>
    <mergeCell ref="A2:M2"/>
    <mergeCell ref="D4:G4"/>
    <mergeCell ref="J4:M4"/>
    <mergeCell ref="D5:G5"/>
    <mergeCell ref="H5:M5"/>
    <mergeCell ref="F6:G6"/>
    <mergeCell ref="J6:K6"/>
    <mergeCell ref="L6:M6"/>
    <mergeCell ref="A5:A7"/>
    <mergeCell ref="B5:B7"/>
    <mergeCell ref="C5:C7"/>
    <mergeCell ref="D6:D7"/>
    <mergeCell ref="E6:E7"/>
    <mergeCell ref="H6:H7"/>
    <mergeCell ref="I6:I7"/>
  </mergeCells>
  <printOptions horizontalCentered="1"/>
  <pageMargins left="0" right="0" top="0.708661417322835" bottom="0" header="0.31496062992126" footer="0.31496062992126"/>
  <pageSetup paperSize="9" scale="99" orientation="landscape"/>
  <headerFooter differentFirst="1">
    <oddHeader>&amp;C&amp;"Times New Roman,Regular"&amp;14&amp;P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11"/>
  <sheetViews>
    <sheetView topLeftCell="A3" workbookViewId="0">
      <selection activeCell="E14" sqref="E14"/>
    </sheetView>
  </sheetViews>
  <sheetFormatPr defaultColWidth="9.13888888888889" defaultRowHeight="18"/>
  <cols>
    <col min="1" max="1" width="7.28703703703704" style="31" customWidth="1"/>
    <col min="2" max="2" width="14.1388888888889" style="31" customWidth="1"/>
    <col min="3" max="3" width="16.1388888888889" style="31" customWidth="1"/>
    <col min="4" max="4" width="15.8611111111111" style="31" customWidth="1"/>
    <col min="5" max="5" width="16.712962962963" style="31" customWidth="1"/>
    <col min="6" max="6" width="16.1388888888889" style="31" customWidth="1"/>
    <col min="7" max="7" width="23.8611111111111" style="31" customWidth="1"/>
    <col min="8" max="8" width="14.5740740740741" style="31" customWidth="1"/>
    <col min="9" max="9" width="13" style="31" customWidth="1"/>
    <col min="10" max="10" width="16.1388888888889" style="31" customWidth="1"/>
    <col min="11" max="16384" width="9.13888888888889" style="31"/>
  </cols>
  <sheetData>
    <row r="1" ht="17.4" spans="1:10">
      <c r="A1" s="5" t="s">
        <v>174</v>
      </c>
      <c r="B1" s="5"/>
      <c r="C1" s="5"/>
      <c r="D1" s="5"/>
      <c r="E1" s="5"/>
      <c r="F1" s="5"/>
      <c r="G1" s="5"/>
      <c r="H1" s="5"/>
      <c r="I1" s="5"/>
      <c r="J1" s="5"/>
    </row>
    <row r="2" ht="17.4" spans="1:10">
      <c r="A2" s="41" t="s">
        <v>175</v>
      </c>
      <c r="B2" s="41"/>
      <c r="C2" s="41"/>
      <c r="D2" s="41"/>
      <c r="E2" s="41"/>
      <c r="F2" s="41"/>
      <c r="G2" s="41"/>
      <c r="H2" s="41"/>
      <c r="I2" s="41"/>
      <c r="J2" s="41"/>
    </row>
    <row r="3" ht="20.65" customHeight="1" spans="1:10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8:10">
      <c r="H4" s="40" t="s">
        <v>176</v>
      </c>
      <c r="I4" s="40"/>
      <c r="J4" s="40"/>
    </row>
    <row r="5" ht="22.15" customHeight="1" spans="1:10">
      <c r="A5" s="10" t="s">
        <v>2</v>
      </c>
      <c r="B5" s="10" t="s">
        <v>177</v>
      </c>
      <c r="C5" s="10" t="s">
        <v>178</v>
      </c>
      <c r="D5" s="10"/>
      <c r="E5" s="10" t="s">
        <v>179</v>
      </c>
      <c r="F5" s="10"/>
      <c r="G5" s="10"/>
      <c r="H5" s="10"/>
      <c r="I5" s="10"/>
      <c r="J5" s="10"/>
    </row>
    <row r="6" ht="66.4" customHeight="1" spans="1:10">
      <c r="A6" s="10"/>
      <c r="B6" s="10"/>
      <c r="C6" s="10" t="s">
        <v>180</v>
      </c>
      <c r="D6" s="11" t="s">
        <v>181</v>
      </c>
      <c r="E6" s="11" t="s">
        <v>182</v>
      </c>
      <c r="F6" s="11"/>
      <c r="G6" s="11" t="s">
        <v>183</v>
      </c>
      <c r="H6" s="11"/>
      <c r="I6" s="11" t="s">
        <v>184</v>
      </c>
      <c r="J6" s="11" t="s">
        <v>185</v>
      </c>
    </row>
    <row r="7" ht="37.15" customHeight="1" spans="1:10">
      <c r="A7" s="10"/>
      <c r="B7" s="10"/>
      <c r="C7" s="10"/>
      <c r="D7" s="11"/>
      <c r="E7" s="11" t="s">
        <v>186</v>
      </c>
      <c r="F7" s="11" t="s">
        <v>187</v>
      </c>
      <c r="G7" s="11" t="s">
        <v>188</v>
      </c>
      <c r="H7" s="11" t="s">
        <v>187</v>
      </c>
      <c r="I7" s="11"/>
      <c r="J7" s="11"/>
    </row>
    <row r="8" ht="16.35" customHeight="1" spans="1:10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</row>
    <row r="9" s="2" customFormat="1" ht="45" customHeight="1" spans="1:10">
      <c r="A9" s="44">
        <v>1</v>
      </c>
      <c r="B9" s="44" t="s">
        <v>189</v>
      </c>
      <c r="C9" s="45">
        <v>14778</v>
      </c>
      <c r="D9" s="46">
        <v>3000</v>
      </c>
      <c r="E9" s="47" t="s">
        <v>190</v>
      </c>
      <c r="F9" s="48">
        <v>12675</v>
      </c>
      <c r="G9" s="49" t="s">
        <v>191</v>
      </c>
      <c r="H9" s="47">
        <v>181.7</v>
      </c>
      <c r="I9" s="52"/>
      <c r="J9" s="52"/>
    </row>
    <row r="10" s="2" customFormat="1" ht="27.6" spans="1:10">
      <c r="A10" s="44">
        <v>2</v>
      </c>
      <c r="B10" s="44" t="s">
        <v>192</v>
      </c>
      <c r="C10" s="45">
        <v>51774</v>
      </c>
      <c r="D10" s="46">
        <f>C10-C9</f>
        <v>36996</v>
      </c>
      <c r="E10" s="47" t="s">
        <v>190</v>
      </c>
      <c r="F10" s="50">
        <v>12675</v>
      </c>
      <c r="G10" s="49" t="s">
        <v>191</v>
      </c>
      <c r="H10" s="47">
        <v>181.7</v>
      </c>
      <c r="I10" s="52"/>
      <c r="J10" s="52"/>
    </row>
    <row r="11" s="2" customFormat="1" ht="54.95" customHeight="1" spans="1:10">
      <c r="A11" s="44">
        <v>3</v>
      </c>
      <c r="B11" s="44" t="s">
        <v>193</v>
      </c>
      <c r="C11" s="45">
        <v>372066</v>
      </c>
      <c r="D11" s="46">
        <f>C11-C10</f>
        <v>320292</v>
      </c>
      <c r="E11" s="47" t="s">
        <v>194</v>
      </c>
      <c r="F11" s="51">
        <v>39993</v>
      </c>
      <c r="G11" s="49" t="s">
        <v>191</v>
      </c>
      <c r="H11" s="47">
        <v>181.7</v>
      </c>
      <c r="I11" s="52"/>
      <c r="J11" s="52"/>
    </row>
  </sheetData>
  <mergeCells count="13">
    <mergeCell ref="A1:J1"/>
    <mergeCell ref="A2:J2"/>
    <mergeCell ref="H4:J4"/>
    <mergeCell ref="C5:D5"/>
    <mergeCell ref="E5:J5"/>
    <mergeCell ref="E6:F6"/>
    <mergeCell ref="G6:H6"/>
    <mergeCell ref="A5:A7"/>
    <mergeCell ref="B5:B7"/>
    <mergeCell ref="C6:C7"/>
    <mergeCell ref="D6:D7"/>
    <mergeCell ref="I6:I7"/>
    <mergeCell ref="J6:J7"/>
  </mergeCells>
  <printOptions horizontalCentered="1"/>
  <pageMargins left="0" right="0" top="0.5" bottom="0.5" header="0.3" footer="0.3"/>
  <pageSetup paperSize="9" scale="9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2"/>
  <sheetViews>
    <sheetView tabSelected="1" workbookViewId="0">
      <selection activeCell="P11" sqref="P11"/>
    </sheetView>
  </sheetViews>
  <sheetFormatPr defaultColWidth="9.13888888888889" defaultRowHeight="15.6"/>
  <cols>
    <col min="1" max="1" width="6.86111111111111" style="3" customWidth="1"/>
    <col min="2" max="2" width="20.4259259259259" style="3" customWidth="1"/>
    <col min="3" max="3" width="10.8611111111111" style="3"/>
    <col min="4" max="4" width="7.28703703703704" style="3" customWidth="1"/>
    <col min="5" max="5" width="10.287037037037" style="3" customWidth="1"/>
    <col min="6" max="6" width="7.13888888888889" style="3" customWidth="1"/>
    <col min="7" max="8" width="9.13888888888889" style="3"/>
    <col min="9" max="9" width="10.8611111111111" style="3"/>
    <col min="10" max="10" width="9.13888888888889" style="3"/>
    <col min="11" max="11" width="10.8611111111111" style="3"/>
    <col min="12" max="12" width="9.13888888888889" style="3"/>
    <col min="13" max="13" width="11.287037037037" style="3" customWidth="1"/>
    <col min="14" max="16384" width="9.13888888888889" style="3"/>
  </cols>
  <sheetData>
    <row r="1" s="31" customFormat="1" ht="18" spans="1:14">
      <c r="A1" s="5" t="s">
        <v>195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31" customFormat="1" ht="18" spans="1:14">
      <c r="A2" s="5" t="s">
        <v>196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1:14">
      <c r="K4" s="40" t="s">
        <v>197</v>
      </c>
      <c r="L4" s="40"/>
      <c r="M4" s="40"/>
      <c r="N4" s="40"/>
    </row>
    <row r="5" s="2" customFormat="1" ht="63.4" customHeight="1" spans="1:14">
      <c r="A5" s="10" t="s">
        <v>198</v>
      </c>
      <c r="B5" s="10" t="s">
        <v>144</v>
      </c>
      <c r="C5" s="10" t="s">
        <v>189</v>
      </c>
      <c r="D5" s="10"/>
      <c r="E5" s="10" t="s">
        <v>192</v>
      </c>
      <c r="F5" s="10"/>
      <c r="G5" s="10"/>
      <c r="H5" s="10"/>
      <c r="I5" s="11" t="s">
        <v>199</v>
      </c>
      <c r="J5" s="11"/>
      <c r="K5" s="11"/>
      <c r="L5" s="11"/>
      <c r="M5" s="11"/>
      <c r="N5" s="11"/>
    </row>
    <row r="6" ht="34.5" customHeight="1" spans="1:14">
      <c r="A6" s="10"/>
      <c r="B6" s="10"/>
      <c r="C6" s="10" t="s">
        <v>200</v>
      </c>
      <c r="D6" s="11" t="s">
        <v>149</v>
      </c>
      <c r="E6" s="10" t="s">
        <v>200</v>
      </c>
      <c r="F6" s="11" t="s">
        <v>149</v>
      </c>
      <c r="G6" s="13" t="s">
        <v>201</v>
      </c>
      <c r="H6" s="13"/>
      <c r="I6" s="10" t="s">
        <v>200</v>
      </c>
      <c r="J6" s="11" t="s">
        <v>149</v>
      </c>
      <c r="K6" s="13" t="s">
        <v>201</v>
      </c>
      <c r="L6" s="13"/>
      <c r="M6" s="13" t="s">
        <v>202</v>
      </c>
      <c r="N6" s="13"/>
    </row>
    <row r="7" ht="32.1" customHeight="1" spans="1:14">
      <c r="A7" s="10"/>
      <c r="B7" s="10"/>
      <c r="C7" s="10"/>
      <c r="D7" s="11"/>
      <c r="E7" s="10"/>
      <c r="F7" s="11"/>
      <c r="G7" s="11" t="s">
        <v>203</v>
      </c>
      <c r="H7" s="11" t="s">
        <v>204</v>
      </c>
      <c r="I7" s="10"/>
      <c r="J7" s="11"/>
      <c r="K7" s="11" t="s">
        <v>203</v>
      </c>
      <c r="L7" s="11" t="s">
        <v>204</v>
      </c>
      <c r="M7" s="11" t="s">
        <v>203</v>
      </c>
      <c r="N7" s="11" t="s">
        <v>204</v>
      </c>
    </row>
    <row r="8" s="2" customFormat="1" ht="32.1" customHeight="1" spans="1:14">
      <c r="A8" s="14">
        <v>1</v>
      </c>
      <c r="B8" s="33" t="s">
        <v>205</v>
      </c>
      <c r="C8" s="34">
        <v>483881.308898</v>
      </c>
      <c r="D8" s="35">
        <f>C8/$C$12*100</f>
        <v>33.1779059316236</v>
      </c>
      <c r="E8" s="34">
        <v>794376</v>
      </c>
      <c r="F8" s="36">
        <f>E8/$E$12*100</f>
        <v>33.2689906802969</v>
      </c>
      <c r="G8" s="34">
        <f>E8-C8</f>
        <v>310494.691102</v>
      </c>
      <c r="H8" s="36">
        <f>G8/C8*100</f>
        <v>64.1675314570687</v>
      </c>
      <c r="I8" s="34">
        <v>1352438</v>
      </c>
      <c r="J8" s="36">
        <f>I8/$I$12*100</f>
        <v>31.5519929525597</v>
      </c>
      <c r="K8" s="34">
        <f>I8-C8</f>
        <v>868556.691102</v>
      </c>
      <c r="L8" s="36">
        <f>K8/C8*100</f>
        <v>179.497879982194</v>
      </c>
      <c r="M8" s="34">
        <f>I8-E8</f>
        <v>558062</v>
      </c>
      <c r="N8" s="36">
        <f>M8/E8*100</f>
        <v>70.2516188807315</v>
      </c>
    </row>
    <row r="9" s="2" customFormat="1" ht="32.1" customHeight="1" spans="1:14">
      <c r="A9" s="14">
        <v>2</v>
      </c>
      <c r="B9" s="33" t="s">
        <v>206</v>
      </c>
      <c r="C9" s="34">
        <v>303148.155397</v>
      </c>
      <c r="D9" s="35">
        <f>C9/$C$12*100</f>
        <v>20.7857191384654</v>
      </c>
      <c r="E9" s="34">
        <v>493551</v>
      </c>
      <c r="F9" s="36">
        <f>E9/$E$12*100</f>
        <v>20.6702413205474</v>
      </c>
      <c r="G9" s="34">
        <f>E9-C9</f>
        <v>190402.844603</v>
      </c>
      <c r="H9" s="36">
        <f>G9/C9*100</f>
        <v>62.8085116842127</v>
      </c>
      <c r="I9" s="34">
        <v>914666</v>
      </c>
      <c r="J9" s="36">
        <f>I9/$I$12*100</f>
        <v>21.3388970037414</v>
      </c>
      <c r="K9" s="34">
        <f>I9-C9</f>
        <v>611517.844603</v>
      </c>
      <c r="L9" s="36">
        <f>K9/C9*100</f>
        <v>201.722436279436</v>
      </c>
      <c r="M9" s="34">
        <f>I9-E9</f>
        <v>421115</v>
      </c>
      <c r="N9" s="36">
        <f>M9/E9*100</f>
        <v>85.3235025357055</v>
      </c>
    </row>
    <row r="10" s="2" customFormat="1" ht="32.1" customHeight="1" spans="1:14">
      <c r="A10" s="14">
        <v>3</v>
      </c>
      <c r="B10" s="33" t="s">
        <v>207</v>
      </c>
      <c r="C10" s="34">
        <v>560593.511621</v>
      </c>
      <c r="D10" s="35">
        <f>C10/$C$12*100</f>
        <v>38.437770693806</v>
      </c>
      <c r="E10" s="34">
        <v>867211</v>
      </c>
      <c r="F10" s="36">
        <f>E10/$E$12*100</f>
        <v>36.3193685066655</v>
      </c>
      <c r="G10" s="34">
        <f>E10-C10</f>
        <v>306617.488379</v>
      </c>
      <c r="H10" s="36">
        <f>G10/C10*100</f>
        <v>54.6951546928168</v>
      </c>
      <c r="I10" s="34">
        <v>1552675</v>
      </c>
      <c r="J10" s="36">
        <f>I10/$I$12*100</f>
        <v>36.2234650739004</v>
      </c>
      <c r="K10" s="34">
        <f>I10-C10</f>
        <v>992081.488379</v>
      </c>
      <c r="L10" s="36">
        <f>K10/C10*100</f>
        <v>176.969848528985</v>
      </c>
      <c r="M10" s="34">
        <f>I10-E10</f>
        <v>685464</v>
      </c>
      <c r="N10" s="36">
        <f>M10/E10*100</f>
        <v>79.0423553206774</v>
      </c>
    </row>
    <row r="11" s="2" customFormat="1" ht="32.1" customHeight="1" spans="1:14">
      <c r="A11" s="14">
        <v>4</v>
      </c>
      <c r="B11" s="33" t="s">
        <v>208</v>
      </c>
      <c r="C11" s="34">
        <v>110821.417456</v>
      </c>
      <c r="D11" s="35">
        <f>C11/$C$12*100</f>
        <v>7.59860423610495</v>
      </c>
      <c r="E11" s="34">
        <v>232599</v>
      </c>
      <c r="F11" s="36">
        <f>E11/$E$12*100</f>
        <v>9.74139949249017</v>
      </c>
      <c r="G11" s="34">
        <f>E11-C11</f>
        <v>121777.582544</v>
      </c>
      <c r="H11" s="36">
        <f>G11/C11*100</f>
        <v>109.886324628856</v>
      </c>
      <c r="I11" s="34">
        <v>466600</v>
      </c>
      <c r="J11" s="36">
        <f>I11/$I$12*100</f>
        <v>10.8856449697985</v>
      </c>
      <c r="K11" s="34">
        <f>I11-C11</f>
        <v>355778.582544</v>
      </c>
      <c r="L11" s="36">
        <f>K11/C11*100</f>
        <v>321.037747676578</v>
      </c>
      <c r="M11" s="34">
        <f>I11-E11</f>
        <v>234001</v>
      </c>
      <c r="N11" s="36">
        <f>M11/E11*100</f>
        <v>100.602754096105</v>
      </c>
    </row>
    <row r="12" s="32" customFormat="1" ht="32.1" customHeight="1" spans="1:14">
      <c r="A12" s="10" t="s">
        <v>209</v>
      </c>
      <c r="B12" s="10"/>
      <c r="C12" s="37">
        <f>SUM(C8:C11)</f>
        <v>1458444.393372</v>
      </c>
      <c r="D12" s="38">
        <f>C12/$C$12*100</f>
        <v>100</v>
      </c>
      <c r="E12" s="37">
        <f>SUM(E8:E11)</f>
        <v>2387737</v>
      </c>
      <c r="F12" s="39">
        <f>E12/$E$12*100</f>
        <v>100</v>
      </c>
      <c r="G12" s="37">
        <f>E12-C12</f>
        <v>929292.606628</v>
      </c>
      <c r="H12" s="39">
        <f>G12/C12*100</f>
        <v>63.7180691187976</v>
      </c>
      <c r="I12" s="37">
        <f>SUM(I8:I11)</f>
        <v>4286379</v>
      </c>
      <c r="J12" s="39">
        <f>I12/$I$12*100</f>
        <v>100</v>
      </c>
      <c r="K12" s="37">
        <f>I12-C12</f>
        <v>2827934.606628</v>
      </c>
      <c r="L12" s="39">
        <f>K12/C12*100</f>
        <v>193.90074928326</v>
      </c>
      <c r="M12" s="37">
        <f>I12-E12</f>
        <v>1898642</v>
      </c>
      <c r="N12" s="39">
        <f>M12/E12*100</f>
        <v>79.5163788976759</v>
      </c>
    </row>
  </sheetData>
  <mergeCells count="18">
    <mergeCell ref="A1:N1"/>
    <mergeCell ref="A2:N2"/>
    <mergeCell ref="K4:N4"/>
    <mergeCell ref="C5:D5"/>
    <mergeCell ref="E5:H5"/>
    <mergeCell ref="I5:N5"/>
    <mergeCell ref="G6:H6"/>
    <mergeCell ref="K6:L6"/>
    <mergeCell ref="M6:N6"/>
    <mergeCell ref="A12:B12"/>
    <mergeCell ref="A5:A7"/>
    <mergeCell ref="B5:B7"/>
    <mergeCell ref="C6:C7"/>
    <mergeCell ref="D6:D7"/>
    <mergeCell ref="E6:E7"/>
    <mergeCell ref="F6:F7"/>
    <mergeCell ref="I6:I7"/>
    <mergeCell ref="J6:J7"/>
  </mergeCells>
  <printOptions horizontalCentered="1"/>
  <pageMargins left="0" right="0" top="0.5" bottom="0.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7"/>
  <sheetViews>
    <sheetView topLeftCell="A4" workbookViewId="0">
      <selection activeCell="M7" sqref="M7"/>
    </sheetView>
  </sheetViews>
  <sheetFormatPr defaultColWidth="9.13888888888889" defaultRowHeight="15.6"/>
  <cols>
    <col min="1" max="1" width="5.57407407407407" style="3" customWidth="1"/>
    <col min="2" max="2" width="41.4259259259259" style="3" customWidth="1"/>
    <col min="3" max="3" width="8.86111111111111" style="4" customWidth="1"/>
    <col min="4" max="4" width="10.287037037037" style="4" hidden="1" customWidth="1"/>
    <col min="5" max="5" width="10.1388888888889" style="4" customWidth="1"/>
    <col min="6" max="6" width="7.86111111111111" style="4" customWidth="1"/>
    <col min="7" max="7" width="13.8611111111111" style="4" hidden="1" customWidth="1"/>
    <col min="8" max="9" width="9.71296296296296" style="4" customWidth="1"/>
    <col min="10" max="10" width="11.287037037037" style="4" customWidth="1"/>
    <col min="11" max="11" width="9.71296296296296" style="4" customWidth="1"/>
    <col min="12" max="12" width="9.13888888888889" style="3" customWidth="1"/>
    <col min="13" max="16384" width="9.13888888888889" style="3"/>
  </cols>
  <sheetData>
    <row r="1" ht="17.4" spans="1:11">
      <c r="A1" s="5" t="s">
        <v>210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8.65" customHeight="1" spans="1:11">
      <c r="A2" s="6" t="s">
        <v>211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4" ht="62.45" customHeight="1" spans="1:11">
      <c r="A4" s="7" t="s">
        <v>2</v>
      </c>
      <c r="B4" s="7" t="s">
        <v>144</v>
      </c>
      <c r="C4" s="8" t="s">
        <v>189</v>
      </c>
      <c r="D4" s="9" t="s">
        <v>212</v>
      </c>
      <c r="E4" s="8" t="s">
        <v>192</v>
      </c>
      <c r="F4" s="8"/>
      <c r="G4" s="9" t="s">
        <v>213</v>
      </c>
      <c r="H4" s="8" t="s">
        <v>214</v>
      </c>
      <c r="I4" s="8"/>
      <c r="J4" s="8"/>
      <c r="K4" s="24"/>
    </row>
    <row r="5" ht="33.6" customHeight="1" spans="1:11">
      <c r="A5" s="10"/>
      <c r="B5" s="10"/>
      <c r="C5" s="11"/>
      <c r="D5" s="12"/>
      <c r="E5" s="13" t="s">
        <v>201</v>
      </c>
      <c r="F5" s="13"/>
      <c r="G5" s="12"/>
      <c r="H5" s="13" t="s">
        <v>201</v>
      </c>
      <c r="I5" s="13"/>
      <c r="J5" s="13" t="s">
        <v>202</v>
      </c>
      <c r="K5" s="25"/>
    </row>
    <row r="6" s="1" customFormat="1" ht="31.2" spans="1:11">
      <c r="A6" s="10"/>
      <c r="B6" s="10"/>
      <c r="C6" s="11"/>
      <c r="D6" s="12"/>
      <c r="E6" s="11" t="s">
        <v>203</v>
      </c>
      <c r="F6" s="11" t="s">
        <v>204</v>
      </c>
      <c r="G6" s="12"/>
      <c r="H6" s="11" t="s">
        <v>203</v>
      </c>
      <c r="I6" s="11" t="s">
        <v>204</v>
      </c>
      <c r="J6" s="11" t="s">
        <v>203</v>
      </c>
      <c r="K6" s="26" t="s">
        <v>204</v>
      </c>
    </row>
    <row r="7" s="2" customFormat="1" ht="21" customHeight="1" spans="1:11">
      <c r="A7" s="14">
        <v>1</v>
      </c>
      <c r="B7" s="15" t="s">
        <v>215</v>
      </c>
      <c r="C7" s="16">
        <v>2758863.67</v>
      </c>
      <c r="D7" s="16">
        <v>6194094.7366</v>
      </c>
      <c r="E7" s="17">
        <f>D7-C7</f>
        <v>3435231.0666</v>
      </c>
      <c r="F7" s="17">
        <f>E7/C7*100</f>
        <v>124.516158734295</v>
      </c>
      <c r="G7" s="18">
        <f>10769587+347094</f>
        <v>11116681</v>
      </c>
      <c r="H7" s="17">
        <f>G7-C7</f>
        <v>8357817.33</v>
      </c>
      <c r="I7" s="27">
        <f>H7/C7*100</f>
        <v>302.94419477422</v>
      </c>
      <c r="J7" s="17">
        <f>G7-D7</f>
        <v>4922586.2634</v>
      </c>
      <c r="K7" s="28">
        <f>J7/D7*100</f>
        <v>79.4722469179097</v>
      </c>
    </row>
    <row r="8" s="2" customFormat="1" ht="21" customHeight="1" spans="1:11">
      <c r="A8" s="14">
        <v>2</v>
      </c>
      <c r="B8" s="15" t="s">
        <v>216</v>
      </c>
      <c r="C8" s="16">
        <v>1333779.28</v>
      </c>
      <c r="D8" s="16">
        <v>3810618.7472</v>
      </c>
      <c r="E8" s="17">
        <f>D8-C8</f>
        <v>2476839.4672</v>
      </c>
      <c r="F8" s="17">
        <f>E8/C8*100</f>
        <v>185.700850533531</v>
      </c>
      <c r="G8" s="18">
        <f>6509630+222303</f>
        <v>6731933</v>
      </c>
      <c r="H8" s="17">
        <f t="shared" ref="H8:H17" si="0">G8-C8</f>
        <v>5398153.72</v>
      </c>
      <c r="I8" s="27">
        <f t="shared" ref="I8:I17" si="1">H8/C8*100</f>
        <v>404.726164287093</v>
      </c>
      <c r="J8" s="17">
        <f t="shared" ref="J8:J17" si="2">G8-D8</f>
        <v>2921314.2528</v>
      </c>
      <c r="K8" s="28">
        <f t="shared" ref="K8:K17" si="3">J8/D8*100</f>
        <v>76.6624647229941</v>
      </c>
    </row>
    <row r="9" ht="31.2" spans="1:11">
      <c r="A9" s="14">
        <v>3</v>
      </c>
      <c r="B9" s="15" t="s">
        <v>217</v>
      </c>
      <c r="C9" s="16">
        <v>307781.7</v>
      </c>
      <c r="D9" s="16">
        <v>487757.7</v>
      </c>
      <c r="E9" s="17">
        <f>D9-C9</f>
        <v>179976</v>
      </c>
      <c r="F9" s="17">
        <f>E9/C9*100</f>
        <v>58.4752114891821</v>
      </c>
      <c r="G9" s="18">
        <f>625685+8360</f>
        <v>634045</v>
      </c>
      <c r="H9" s="17">
        <f t="shared" si="0"/>
        <v>326263.3</v>
      </c>
      <c r="I9" s="27">
        <f t="shared" si="1"/>
        <v>106.004775462609</v>
      </c>
      <c r="J9" s="17">
        <f t="shared" si="2"/>
        <v>146287.3</v>
      </c>
      <c r="K9" s="28">
        <f t="shared" si="3"/>
        <v>29.991797156662</v>
      </c>
    </row>
    <row r="10" ht="24" customHeight="1" spans="1:11">
      <c r="A10" s="14">
        <v>4</v>
      </c>
      <c r="B10" s="15" t="s">
        <v>218</v>
      </c>
      <c r="C10" s="16">
        <v>100474</v>
      </c>
      <c r="D10" s="16">
        <v>94554</v>
      </c>
      <c r="E10" s="17">
        <f>D10-C10</f>
        <v>-5920</v>
      </c>
      <c r="F10" s="17">
        <f>E10/C10*100</f>
        <v>-5.89207158070745</v>
      </c>
      <c r="G10" s="18">
        <v>101583</v>
      </c>
      <c r="H10" s="17">
        <f t="shared" si="0"/>
        <v>1109</v>
      </c>
      <c r="I10" s="27">
        <f t="shared" si="1"/>
        <v>1.10376813902104</v>
      </c>
      <c r="J10" s="17">
        <f t="shared" si="2"/>
        <v>7029</v>
      </c>
      <c r="K10" s="28">
        <f t="shared" si="3"/>
        <v>7.4338473253379</v>
      </c>
    </row>
    <row r="11" ht="24" customHeight="1" spans="1:11">
      <c r="A11" s="14">
        <v>5</v>
      </c>
      <c r="B11" s="15" t="s">
        <v>219</v>
      </c>
      <c r="C11" s="16">
        <v>0</v>
      </c>
      <c r="D11" s="16">
        <v>0</v>
      </c>
      <c r="E11" s="17"/>
      <c r="F11" s="17"/>
      <c r="G11" s="18">
        <v>0</v>
      </c>
      <c r="H11" s="17"/>
      <c r="I11" s="27"/>
      <c r="J11" s="17"/>
      <c r="K11" s="28"/>
    </row>
    <row r="12" ht="26.1" customHeight="1" spans="1:11">
      <c r="A12" s="14" t="s">
        <v>220</v>
      </c>
      <c r="B12" s="15" t="s">
        <v>221</v>
      </c>
      <c r="C12" s="16">
        <v>54701</v>
      </c>
      <c r="D12" s="16">
        <v>78100</v>
      </c>
      <c r="E12" s="17">
        <f t="shared" ref="E12:E17" si="4">D12-C12</f>
        <v>23399</v>
      </c>
      <c r="F12" s="17">
        <f t="shared" ref="F12:F17" si="5">E12/C12*100</f>
        <v>42.7761832507632</v>
      </c>
      <c r="G12" s="18">
        <v>90261</v>
      </c>
      <c r="H12" s="17">
        <f t="shared" si="0"/>
        <v>35560</v>
      </c>
      <c r="I12" s="27">
        <f t="shared" si="1"/>
        <v>65.0079523226266</v>
      </c>
      <c r="J12" s="17">
        <f t="shared" si="2"/>
        <v>12161</v>
      </c>
      <c r="K12" s="28">
        <f t="shared" si="3"/>
        <v>15.5710627400768</v>
      </c>
    </row>
    <row r="13" ht="31.2" spans="1:11">
      <c r="A13" s="14" t="s">
        <v>222</v>
      </c>
      <c r="B13" s="15" t="s">
        <v>223</v>
      </c>
      <c r="C13" s="16">
        <v>25426</v>
      </c>
      <c r="D13" s="16">
        <v>29986</v>
      </c>
      <c r="E13" s="17">
        <f t="shared" si="4"/>
        <v>4560</v>
      </c>
      <c r="F13" s="17">
        <f t="shared" si="5"/>
        <v>17.9343978604578</v>
      </c>
      <c r="G13" s="18">
        <f>33625+32</f>
        <v>33657</v>
      </c>
      <c r="H13" s="17">
        <f t="shared" si="0"/>
        <v>8231</v>
      </c>
      <c r="I13" s="27">
        <f t="shared" si="1"/>
        <v>32.3723747345237</v>
      </c>
      <c r="J13" s="17">
        <f t="shared" si="2"/>
        <v>3671</v>
      </c>
      <c r="K13" s="28">
        <f t="shared" si="3"/>
        <v>12.2423797772294</v>
      </c>
    </row>
    <row r="14" ht="31.2" spans="1:11">
      <c r="A14" s="14" t="s">
        <v>224</v>
      </c>
      <c r="B14" s="15" t="s">
        <v>225</v>
      </c>
      <c r="C14" s="16">
        <v>23972.73</v>
      </c>
      <c r="D14" s="16">
        <v>30753.73</v>
      </c>
      <c r="E14" s="17">
        <f t="shared" si="4"/>
        <v>6781</v>
      </c>
      <c r="F14" s="17">
        <f t="shared" si="5"/>
        <v>28.2863069829761</v>
      </c>
      <c r="G14" s="18">
        <f>56233+1925</f>
        <v>58158</v>
      </c>
      <c r="H14" s="17">
        <f t="shared" si="0"/>
        <v>34185.27</v>
      </c>
      <c r="I14" s="27">
        <f t="shared" si="1"/>
        <v>142.600654994237</v>
      </c>
      <c r="J14" s="17">
        <f t="shared" si="2"/>
        <v>27404.27</v>
      </c>
      <c r="K14" s="28">
        <f t="shared" si="3"/>
        <v>89.1087682697351</v>
      </c>
    </row>
    <row r="15" ht="31.2" spans="1:11">
      <c r="A15" s="14" t="s">
        <v>226</v>
      </c>
      <c r="B15" s="15" t="s">
        <v>227</v>
      </c>
      <c r="C15" s="16">
        <v>975</v>
      </c>
      <c r="D15" s="16">
        <v>1002</v>
      </c>
      <c r="E15" s="17">
        <f t="shared" si="4"/>
        <v>27</v>
      </c>
      <c r="F15" s="17">
        <f t="shared" si="5"/>
        <v>2.76923076923077</v>
      </c>
      <c r="G15" s="18">
        <f>2486+142</f>
        <v>2628</v>
      </c>
      <c r="H15" s="17">
        <f t="shared" si="0"/>
        <v>1653</v>
      </c>
      <c r="I15" s="27">
        <f t="shared" si="1"/>
        <v>169.538461538462</v>
      </c>
      <c r="J15" s="17">
        <f t="shared" si="2"/>
        <v>1626</v>
      </c>
      <c r="K15" s="28">
        <f t="shared" si="3"/>
        <v>162.275449101796</v>
      </c>
    </row>
    <row r="16" ht="30" customHeight="1" spans="1:11">
      <c r="A16" s="14" t="s">
        <v>228</v>
      </c>
      <c r="B16" s="15" t="s">
        <v>229</v>
      </c>
      <c r="C16" s="16">
        <v>62634</v>
      </c>
      <c r="D16" s="16">
        <v>164182</v>
      </c>
      <c r="E16" s="17">
        <f t="shared" si="4"/>
        <v>101548</v>
      </c>
      <c r="F16" s="17">
        <f t="shared" si="5"/>
        <v>162.129195005907</v>
      </c>
      <c r="G16" s="18">
        <f>264153+5084</f>
        <v>269237</v>
      </c>
      <c r="H16" s="17">
        <f t="shared" si="0"/>
        <v>206603</v>
      </c>
      <c r="I16" s="27">
        <f t="shared" si="1"/>
        <v>329.857585337037</v>
      </c>
      <c r="J16" s="17">
        <f t="shared" si="2"/>
        <v>105055</v>
      </c>
      <c r="K16" s="28">
        <f t="shared" si="3"/>
        <v>63.98691695801</v>
      </c>
    </row>
    <row r="17" ht="62.4" spans="1:11">
      <c r="A17" s="19" t="s">
        <v>230</v>
      </c>
      <c r="B17" s="20" t="s">
        <v>231</v>
      </c>
      <c r="C17" s="21">
        <v>10334</v>
      </c>
      <c r="D17" s="21">
        <v>11527</v>
      </c>
      <c r="E17" s="22">
        <f t="shared" si="4"/>
        <v>1193</v>
      </c>
      <c r="F17" s="22">
        <f t="shared" si="5"/>
        <v>11.5444164892588</v>
      </c>
      <c r="G17" s="23">
        <f>12283+14</f>
        <v>12297</v>
      </c>
      <c r="H17" s="22">
        <f t="shared" si="0"/>
        <v>1963</v>
      </c>
      <c r="I17" s="29">
        <f t="shared" si="1"/>
        <v>18.9955486742791</v>
      </c>
      <c r="J17" s="22">
        <f t="shared" si="2"/>
        <v>770</v>
      </c>
      <c r="K17" s="30">
        <f t="shared" si="3"/>
        <v>6.67996876897718</v>
      </c>
    </row>
  </sheetData>
  <mergeCells count="12">
    <mergeCell ref="A1:K1"/>
    <mergeCell ref="A2:K2"/>
    <mergeCell ref="E4:F4"/>
    <mergeCell ref="H4:K4"/>
    <mergeCell ref="E5:F5"/>
    <mergeCell ref="H5:I5"/>
    <mergeCell ref="J5:K5"/>
    <mergeCell ref="A4:A6"/>
    <mergeCell ref="B4:B6"/>
    <mergeCell ref="C4:C6"/>
    <mergeCell ref="D4:D6"/>
    <mergeCell ref="G4:G6"/>
  </mergeCells>
  <printOptions horizontalCentered="1"/>
  <pageMargins left="0" right="0" top="0.5" bottom="0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PL1</vt:lpstr>
      <vt:lpstr>PL2</vt:lpstr>
      <vt:lpstr>PL3</vt:lpstr>
      <vt:lpstr>PH4</vt:lpstr>
      <vt:lpstr>PL5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 NGOAN</dc:creator>
  <cp:lastModifiedBy>Thuan Bui Van</cp:lastModifiedBy>
  <dcterms:created xsi:type="dcterms:W3CDTF">2019-06-14T06:49:00Z</dcterms:created>
  <cp:lastPrinted>2024-05-27T02:30:00Z</cp:lastPrinted>
  <dcterms:modified xsi:type="dcterms:W3CDTF">2024-07-12T01:13:07Z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377DE46A389B49B3AA7CCC012B38C9E5_13</vt:lpwstr>
  </property>
  <property fmtid="{D5CDD505-2E9C-101B-9397-08002B2CF9AE}" pid="3" name="KSOProductBuildVer">
    <vt:lpwstr>1033-12.2.0.17153</vt:lpwstr>
  </property>
</Properties>
</file>